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SILNICE\PU Mělník\Chodeč\05 Projekt\057_Rozpočet\2024_04_26\"/>
    </mc:Choice>
  </mc:AlternateContent>
  <bookViews>
    <workbookView xWindow="0" yWindow="0" windowWidth="0" windowHeight="0"/>
  </bookViews>
  <sheets>
    <sheet name="Rekapitulace stavby" sheetId="1" r:id="rId1"/>
    <sheet name="823-21-0 - Vedlejší a ost..." sheetId="2" r:id="rId2"/>
    <sheet name="823-21-1 - SO 101 Polní c..." sheetId="3" r:id="rId3"/>
    <sheet name="823-21-2 - SO 800 Doprovo..." sheetId="4" r:id="rId4"/>
    <sheet name="823-21-3 - SO 800 Doprovo..." sheetId="5" r:id="rId5"/>
    <sheet name="823-21-4 - SO 800 Doprovo..." sheetId="6" r:id="rId6"/>
    <sheet name="823-21-5 - SO 800 Doprovo..." sheetId="7" r:id="rId7"/>
    <sheet name="823-21-6 - SO 102 Polní c..." sheetId="8" r:id="rId8"/>
    <sheet name="823-21-7 - SO 301 Odvodně..." sheetId="9" r:id="rId9"/>
    <sheet name="823-21-8 - SO 302 Odvodně..." sheetId="10" r:id="rId10"/>
    <sheet name="823-21-9 - SO 303 Odvodně..." sheetId="11" r:id="rId11"/>
    <sheet name="823-21-10 - SO 801 Lokáln..." sheetId="12" r:id="rId12"/>
    <sheet name="823-21-11 - SO 801 Lokáln..." sheetId="13" r:id="rId13"/>
    <sheet name="823-21-12 - SO 801 Lokáln..." sheetId="14" r:id="rId14"/>
    <sheet name="823-21-13 - SO 801 Lokáln..." sheetId="15" r:id="rId15"/>
    <sheet name="Seznam figur" sheetId="16" r:id="rId16"/>
    <sheet name="Pokyny pro vyplnění" sheetId="17" r:id="rId17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'823-21-0 - Vedlejší a ost...'!$C$83:$K$116</definedName>
    <definedName name="_xlnm.Print_Area" localSheetId="1">'823-21-0 - Vedlejší a ost...'!$C$4:$J$39,'823-21-0 - Vedlejší a ost...'!$C$45:$J$65,'823-21-0 - Vedlejší a ost...'!$C$71:$K$116</definedName>
    <definedName name="_xlnm.Print_Titles" localSheetId="1">'823-21-0 - Vedlejší a ost...'!$83:$83</definedName>
    <definedName name="_xlnm._FilterDatabase" localSheetId="2" hidden="1">'823-21-1 - SO 101 Polní c...'!$C$86:$K$292</definedName>
    <definedName name="_xlnm.Print_Area" localSheetId="2">'823-21-1 - SO 101 Polní c...'!$C$4:$J$39,'823-21-1 - SO 101 Polní c...'!$C$45:$J$68,'823-21-1 - SO 101 Polní c...'!$C$74:$K$292</definedName>
    <definedName name="_xlnm.Print_Titles" localSheetId="2">'823-21-1 - SO 101 Polní c...'!$86:$86</definedName>
    <definedName name="_xlnm._FilterDatabase" localSheetId="3" hidden="1">'823-21-2 - SO 800 Doprovo...'!$C$82:$K$204</definedName>
    <definedName name="_xlnm.Print_Area" localSheetId="3">'823-21-2 - SO 800 Doprovo...'!$C$4:$J$39,'823-21-2 - SO 800 Doprovo...'!$C$45:$J$64,'823-21-2 - SO 800 Doprovo...'!$C$70:$K$204</definedName>
    <definedName name="_xlnm.Print_Titles" localSheetId="3">'823-21-2 - SO 800 Doprovo...'!$82:$82</definedName>
    <definedName name="_xlnm._FilterDatabase" localSheetId="4" hidden="1">'823-21-3 - SO 800 Doprovo...'!$C$80:$K$145</definedName>
    <definedName name="_xlnm.Print_Area" localSheetId="4">'823-21-3 - SO 800 Doprovo...'!$C$4:$J$39,'823-21-3 - SO 800 Doprovo...'!$C$45:$J$62,'823-21-3 - SO 800 Doprovo...'!$C$68:$K$145</definedName>
    <definedName name="_xlnm.Print_Titles" localSheetId="4">'823-21-3 - SO 800 Doprovo...'!$80:$80</definedName>
    <definedName name="_xlnm._FilterDatabase" localSheetId="5" hidden="1">'823-21-4 - SO 800 Doprovo...'!$C$80:$K$146</definedName>
    <definedName name="_xlnm.Print_Area" localSheetId="5">'823-21-4 - SO 800 Doprovo...'!$C$4:$J$39,'823-21-4 - SO 800 Doprovo...'!$C$45:$J$62,'823-21-4 - SO 800 Doprovo...'!$C$68:$K$146</definedName>
    <definedName name="_xlnm.Print_Titles" localSheetId="5">'823-21-4 - SO 800 Doprovo...'!$80:$80</definedName>
    <definedName name="_xlnm._FilterDatabase" localSheetId="6" hidden="1">'823-21-5 - SO 800 Doprovo...'!$C$80:$K$146</definedName>
    <definedName name="_xlnm.Print_Area" localSheetId="6">'823-21-5 - SO 800 Doprovo...'!$C$4:$J$39,'823-21-5 - SO 800 Doprovo...'!$C$45:$J$62,'823-21-5 - SO 800 Doprovo...'!$C$68:$K$146</definedName>
    <definedName name="_xlnm.Print_Titles" localSheetId="6">'823-21-5 - SO 800 Doprovo...'!$80:$80</definedName>
    <definedName name="_xlnm._FilterDatabase" localSheetId="7" hidden="1">'823-21-6 - SO 102 Polní c...'!$C$86:$K$222</definedName>
    <definedName name="_xlnm.Print_Area" localSheetId="7">'823-21-6 - SO 102 Polní c...'!$C$4:$J$39,'823-21-6 - SO 102 Polní c...'!$C$45:$J$68,'823-21-6 - SO 102 Polní c...'!$C$74:$K$222</definedName>
    <definedName name="_xlnm.Print_Titles" localSheetId="7">'823-21-6 - SO 102 Polní c...'!$86:$86</definedName>
    <definedName name="_xlnm._FilterDatabase" localSheetId="8" hidden="1">'823-21-7 - SO 301 Odvodně...'!$C$85:$K$203</definedName>
    <definedName name="_xlnm.Print_Area" localSheetId="8">'823-21-7 - SO 301 Odvodně...'!$C$4:$J$39,'823-21-7 - SO 301 Odvodně...'!$C$45:$J$67,'823-21-7 - SO 301 Odvodně...'!$C$73:$K$203</definedName>
    <definedName name="_xlnm.Print_Titles" localSheetId="8">'823-21-7 - SO 301 Odvodně...'!$85:$85</definedName>
    <definedName name="_xlnm._FilterDatabase" localSheetId="9" hidden="1">'823-21-8 - SO 302 Odvodně...'!$C$85:$K$189</definedName>
    <definedName name="_xlnm.Print_Area" localSheetId="9">'823-21-8 - SO 302 Odvodně...'!$C$4:$J$39,'823-21-8 - SO 302 Odvodně...'!$C$45:$J$67,'823-21-8 - SO 302 Odvodně...'!$C$73:$K$189</definedName>
    <definedName name="_xlnm.Print_Titles" localSheetId="9">'823-21-8 - SO 302 Odvodně...'!$85:$85</definedName>
    <definedName name="_xlnm._FilterDatabase" localSheetId="10" hidden="1">'823-21-9 - SO 303 Odvodně...'!$C$81:$K$109</definedName>
    <definedName name="_xlnm.Print_Area" localSheetId="10">'823-21-9 - SO 303 Odvodně...'!$C$4:$J$39,'823-21-9 - SO 303 Odvodně...'!$C$45:$J$63,'823-21-9 - SO 303 Odvodně...'!$C$69:$K$109</definedName>
    <definedName name="_xlnm.Print_Titles" localSheetId="10">'823-21-9 - SO 303 Odvodně...'!$81:$81</definedName>
    <definedName name="_xlnm._FilterDatabase" localSheetId="11" hidden="1">'823-21-10 - SO 801 Lokáln...'!$C$82:$K$236</definedName>
    <definedName name="_xlnm.Print_Area" localSheetId="11">'823-21-10 - SO 801 Lokáln...'!$C$4:$J$39,'823-21-10 - SO 801 Lokáln...'!$C$45:$J$64,'823-21-10 - SO 801 Lokáln...'!$C$70:$K$236</definedName>
    <definedName name="_xlnm.Print_Titles" localSheetId="11">'823-21-10 - SO 801 Lokáln...'!$82:$82</definedName>
    <definedName name="_xlnm._FilterDatabase" localSheetId="12" hidden="1">'823-21-11 - SO 801 Lokáln...'!$C$80:$K$145</definedName>
    <definedName name="_xlnm.Print_Area" localSheetId="12">'823-21-11 - SO 801 Lokáln...'!$C$4:$J$39,'823-21-11 - SO 801 Lokáln...'!$C$45:$J$62,'823-21-11 - SO 801 Lokáln...'!$C$68:$K$145</definedName>
    <definedName name="_xlnm.Print_Titles" localSheetId="12">'823-21-11 - SO 801 Lokáln...'!$80:$80</definedName>
    <definedName name="_xlnm._FilterDatabase" localSheetId="13" hidden="1">'823-21-12 - SO 801 Lokáln...'!$C$80:$K$145</definedName>
    <definedName name="_xlnm.Print_Area" localSheetId="13">'823-21-12 - SO 801 Lokáln...'!$C$4:$J$39,'823-21-12 - SO 801 Lokáln...'!$C$45:$J$62,'823-21-12 - SO 801 Lokáln...'!$C$68:$K$145</definedName>
    <definedName name="_xlnm.Print_Titles" localSheetId="13">'823-21-12 - SO 801 Lokáln...'!$80:$80</definedName>
    <definedName name="_xlnm._FilterDatabase" localSheetId="14" hidden="1">'823-21-13 - SO 801 Lokáln...'!$C$80:$K$145</definedName>
    <definedName name="_xlnm.Print_Area" localSheetId="14">'823-21-13 - SO 801 Lokáln...'!$C$4:$J$39,'823-21-13 - SO 801 Lokáln...'!$C$45:$J$62,'823-21-13 - SO 801 Lokáln...'!$C$68:$K$145</definedName>
    <definedName name="_xlnm.Print_Titles" localSheetId="14">'823-21-13 - SO 801 Lokáln...'!$80:$80</definedName>
    <definedName name="_xlnm.Print_Area" localSheetId="15">'Seznam figur'!$C$4:$G$482</definedName>
    <definedName name="_xlnm.Print_Titles" localSheetId="15">'Seznam figur'!$9:$9</definedName>
    <definedName name="_xlnm.Print_Area" localSheetId="1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6" l="1" r="D7"/>
  <c i="15" r="J37"/>
  <c r="J36"/>
  <c i="1" r="AY68"/>
  <c i="15" r="J35"/>
  <c i="1" r="AX68"/>
  <c i="15"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14" r="J37"/>
  <c r="J36"/>
  <c i="1" r="AY67"/>
  <c i="14" r="J35"/>
  <c i="1" r="AX67"/>
  <c i="14"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71"/>
  <c i="13" r="J37"/>
  <c r="J36"/>
  <c i="1" r="AY66"/>
  <c i="13" r="J35"/>
  <c i="1" r="AX66"/>
  <c i="13"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2" r="J37"/>
  <c r="J36"/>
  <c i="1" r="AY65"/>
  <c i="12" r="J35"/>
  <c i="1" r="AX65"/>
  <c i="12" r="BI234"/>
  <c r="BH234"/>
  <c r="BG234"/>
  <c r="BF234"/>
  <c r="T234"/>
  <c r="T233"/>
  <c r="R234"/>
  <c r="R233"/>
  <c r="P234"/>
  <c r="P233"/>
  <c r="BI229"/>
  <c r="BH229"/>
  <c r="BG229"/>
  <c r="BF229"/>
  <c r="T229"/>
  <c r="R229"/>
  <c r="P229"/>
  <c r="BI225"/>
  <c r="BH225"/>
  <c r="BG225"/>
  <c r="BF225"/>
  <c r="T225"/>
  <c r="R225"/>
  <c r="P225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11" r="J37"/>
  <c r="J36"/>
  <c i="1" r="AY64"/>
  <c i="11" r="J35"/>
  <c i="1" r="AX64"/>
  <c i="11"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10" r="J37"/>
  <c r="J36"/>
  <c i="1" r="AY63"/>
  <c i="10" r="J35"/>
  <c i="1" r="AX63"/>
  <c i="10"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T137"/>
  <c r="R138"/>
  <c r="R137"/>
  <c r="P138"/>
  <c r="P137"/>
  <c r="BI133"/>
  <c r="BH133"/>
  <c r="BG133"/>
  <c r="BF133"/>
  <c r="T133"/>
  <c r="T132"/>
  <c r="R133"/>
  <c r="R132"/>
  <c r="P133"/>
  <c r="P132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9" r="J37"/>
  <c r="J36"/>
  <c i="1" r="AY62"/>
  <c i="9" r="J35"/>
  <c i="1" r="AX62"/>
  <c i="9"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T122"/>
  <c r="R123"/>
  <c r="R122"/>
  <c r="P123"/>
  <c r="P122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8" r="J37"/>
  <c r="J36"/>
  <c i="1" r="AY61"/>
  <c i="8" r="J35"/>
  <c i="1" r="AX61"/>
  <c i="8"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T203"/>
  <c r="R204"/>
  <c r="R203"/>
  <c r="P204"/>
  <c r="P203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T125"/>
  <c r="R126"/>
  <c r="R125"/>
  <c r="P126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52"/>
  <c r="E7"/>
  <c r="E77"/>
  <c i="7" r="J37"/>
  <c r="J36"/>
  <c i="1" r="AY60"/>
  <c i="7" r="J35"/>
  <c i="1" r="AX60"/>
  <c i="7"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6" r="J37"/>
  <c r="J36"/>
  <c i="1" r="AY59"/>
  <c i="6" r="J35"/>
  <c i="1" r="AX59"/>
  <c i="6"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5" r="J37"/>
  <c r="J36"/>
  <c i="1" r="AY58"/>
  <c i="5" r="J35"/>
  <c i="1" r="AX58"/>
  <c i="5"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3"/>
  <c r="BH93"/>
  <c r="BG93"/>
  <c r="BF93"/>
  <c r="T93"/>
  <c r="R93"/>
  <c r="P93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4" r="J37"/>
  <c r="J36"/>
  <c i="1" r="AY57"/>
  <c i="4" r="J35"/>
  <c i="1" r="AX57"/>
  <c i="4" r="BI202"/>
  <c r="BH202"/>
  <c r="BG202"/>
  <c r="BF202"/>
  <c r="T202"/>
  <c r="T201"/>
  <c r="R202"/>
  <c r="R201"/>
  <c r="P202"/>
  <c r="P201"/>
  <c r="BI197"/>
  <c r="BH197"/>
  <c r="BG197"/>
  <c r="BF197"/>
  <c r="T197"/>
  <c r="R197"/>
  <c r="P197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3" r="J37"/>
  <c r="J36"/>
  <c i="1" r="AY56"/>
  <c i="3" r="J35"/>
  <c i="1" r="AX56"/>
  <c i="3"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T276"/>
  <c r="R277"/>
  <c r="R276"/>
  <c r="P277"/>
  <c r="P276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95"/>
  <c r="BH195"/>
  <c r="BG195"/>
  <c r="BF195"/>
  <c r="T195"/>
  <c r="T194"/>
  <c r="R195"/>
  <c r="R194"/>
  <c r="P195"/>
  <c r="P194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2" r="J37"/>
  <c r="J36"/>
  <c i="1" r="AY55"/>
  <c i="2" r="J35"/>
  <c i="1" r="AX55"/>
  <c i="2"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1" r="L50"/>
  <c r="AM50"/>
  <c r="AM49"/>
  <c r="L49"/>
  <c r="AM47"/>
  <c r="L47"/>
  <c r="L45"/>
  <c r="L44"/>
  <c i="6" r="BK84"/>
  <c i="7" r="BK143"/>
  <c r="BK115"/>
  <c i="8" r="J194"/>
  <c r="BK175"/>
  <c r="BK204"/>
  <c r="J139"/>
  <c r="J183"/>
  <c r="J95"/>
  <c i="9" r="J142"/>
  <c r="BK146"/>
  <c r="J171"/>
  <c r="BK168"/>
  <c r="BK105"/>
  <c i="10" r="BK183"/>
  <c r="BK120"/>
  <c r="BK124"/>
  <c r="J138"/>
  <c i="11" r="J98"/>
  <c i="12" r="BK196"/>
  <c r="BK219"/>
  <c r="J154"/>
  <c r="BK90"/>
  <c r="BK182"/>
  <c r="BK95"/>
  <c r="J118"/>
  <c i="13" r="J129"/>
  <c r="BK114"/>
  <c r="BK126"/>
  <c i="14" r="J104"/>
  <c r="BK104"/>
  <c i="15" r="BK142"/>
  <c r="J122"/>
  <c i="4" r="J131"/>
  <c r="BK160"/>
  <c r="BK128"/>
  <c r="J128"/>
  <c r="BK102"/>
  <c i="5" r="BK107"/>
  <c r="J129"/>
  <c r="BK110"/>
  <c i="6" r="BK111"/>
  <c r="J130"/>
  <c r="J115"/>
  <c i="7" r="BK139"/>
  <c r="BK105"/>
  <c i="8" r="BK183"/>
  <c r="BK126"/>
  <c r="BK199"/>
  <c r="J100"/>
  <c r="J165"/>
  <c i="9" r="BK193"/>
  <c r="J132"/>
  <c r="J114"/>
  <c r="J168"/>
  <c r="BK128"/>
  <c i="10" r="BK149"/>
  <c r="BK143"/>
  <c r="BK89"/>
  <c r="J159"/>
  <c i="11" r="J102"/>
  <c i="12" r="BK204"/>
  <c r="BK229"/>
  <c r="BK157"/>
  <c r="J95"/>
  <c r="BK139"/>
  <c r="BK135"/>
  <c i="13" r="BK101"/>
  <c r="J107"/>
  <c r="BK110"/>
  <c i="14" r="J129"/>
  <c r="BK142"/>
  <c i="15" r="BK89"/>
  <c r="J126"/>
  <c r="J138"/>
  <c i="2" r="J106"/>
  <c r="J111"/>
  <c r="J93"/>
  <c i="3" r="J219"/>
  <c r="J162"/>
  <c r="J224"/>
  <c r="J188"/>
  <c r="J143"/>
  <c r="BK106"/>
  <c r="BK272"/>
  <c r="BK233"/>
  <c r="J130"/>
  <c r="BK224"/>
  <c r="BK143"/>
  <c r="J122"/>
  <c i="4" r="BK183"/>
  <c r="J150"/>
  <c r="J90"/>
  <c r="J134"/>
  <c r="J176"/>
  <c r="BK122"/>
  <c r="BK125"/>
  <c i="5" r="J122"/>
  <c r="BK142"/>
  <c r="J88"/>
  <c r="J84"/>
  <c i="6" r="J108"/>
  <c r="J94"/>
  <c r="BK94"/>
  <c i="7" r="J130"/>
  <c r="J134"/>
  <c r="J89"/>
  <c i="8" r="BK145"/>
  <c r="J135"/>
  <c r="J220"/>
  <c i="9" r="BK93"/>
  <c r="J105"/>
  <c r="J174"/>
  <c r="BK132"/>
  <c i="10" r="J163"/>
  <c r="BK159"/>
  <c r="J187"/>
  <c r="BK170"/>
  <c i="11" r="BK106"/>
  <c i="12" r="J182"/>
  <c r="J234"/>
  <c r="BK179"/>
  <c r="BK99"/>
  <c r="BK200"/>
  <c r="J135"/>
  <c r="J151"/>
  <c i="13" r="BK138"/>
  <c r="BK118"/>
  <c i="14" r="BK133"/>
  <c r="J110"/>
  <c r="BK129"/>
  <c i="15" r="BK129"/>
  <c i="2" r="J115"/>
  <c r="BK106"/>
  <c r="J89"/>
  <c r="J96"/>
  <c i="3" r="J239"/>
  <c r="BK167"/>
  <c r="BK184"/>
  <c r="J118"/>
  <c r="BK289"/>
  <c r="J281"/>
  <c r="J251"/>
  <c r="BK179"/>
  <c r="J167"/>
  <c r="BK130"/>
  <c r="BK90"/>
  <c i="4" r="J153"/>
  <c r="J93"/>
  <c r="BK143"/>
  <c r="J86"/>
  <c r="BK140"/>
  <c i="7" r="J127"/>
  <c r="BK102"/>
  <c r="J139"/>
  <c i="8" r="J209"/>
  <c r="BK118"/>
  <c r="J118"/>
  <c r="BK165"/>
  <c r="BK104"/>
  <c r="BK135"/>
  <c i="9" r="BK200"/>
  <c r="J118"/>
  <c r="J109"/>
  <c r="BK177"/>
  <c r="J128"/>
  <c i="10" r="J178"/>
  <c r="J170"/>
  <c r="J96"/>
  <c r="BK166"/>
  <c i="11" r="BK98"/>
  <c i="12" r="BK211"/>
  <c r="J114"/>
  <c r="J192"/>
  <c r="BK225"/>
  <c r="BK175"/>
  <c r="J185"/>
  <c r="BK131"/>
  <c i="13" r="J84"/>
  <c r="BK133"/>
  <c i="14" r="BK126"/>
  <c r="BK84"/>
  <c r="J118"/>
  <c i="15" r="J101"/>
  <c r="J129"/>
  <c i="4" r="BK86"/>
  <c r="J140"/>
  <c r="BK90"/>
  <c r="J106"/>
  <c i="5" r="J126"/>
  <c r="BK101"/>
  <c r="BK122"/>
  <c r="BK129"/>
  <c i="6" r="BK139"/>
  <c r="J84"/>
  <c r="J105"/>
  <c r="BK89"/>
  <c i="7" r="J94"/>
  <c r="BK134"/>
  <c i="8" r="J199"/>
  <c r="BK90"/>
  <c r="BK220"/>
  <c r="J161"/>
  <c r="J217"/>
  <c r="J145"/>
  <c i="9" r="J181"/>
  <c r="BK114"/>
  <c r="J193"/>
  <c r="J137"/>
  <c r="BK101"/>
  <c i="10" r="J120"/>
  <c r="BK129"/>
  <c r="BK114"/>
  <c i="11" r="BK102"/>
  <c i="12" r="BK172"/>
  <c r="J102"/>
  <c r="BK188"/>
  <c r="J229"/>
  <c r="BK154"/>
  <c r="BK169"/>
  <c r="J122"/>
  <c i="13" r="BK142"/>
  <c r="BK94"/>
  <c r="BK89"/>
  <c i="14" r="J114"/>
  <c r="BK89"/>
  <c r="J94"/>
  <c i="15" r="BK126"/>
  <c r="J118"/>
  <c r="BK104"/>
  <c i="2" r="J91"/>
  <c r="BK89"/>
  <c i="3" r="J262"/>
  <c r="BK175"/>
  <c r="BK243"/>
  <c r="BK162"/>
  <c r="J114"/>
  <c r="J289"/>
  <c r="BK255"/>
  <c r="BK152"/>
  <c r="J246"/>
  <c r="BK157"/>
  <c r="BK110"/>
  <c i="4" r="J156"/>
  <c r="BK106"/>
  <c r="BK150"/>
  <c r="J202"/>
  <c r="J147"/>
  <c r="BK97"/>
  <c i="5" r="J133"/>
  <c r="J93"/>
  <c r="J118"/>
  <c r="BK114"/>
  <c r="BK84"/>
  <c i="6" r="BK134"/>
  <c r="J111"/>
  <c r="J134"/>
  <c i="7" r="BK108"/>
  <c r="J123"/>
  <c i="8" r="J204"/>
  <c r="J126"/>
  <c r="J114"/>
  <c i="9" r="J123"/>
  <c r="BK158"/>
  <c r="BK184"/>
  <c r="BK97"/>
  <c i="10" r="J183"/>
  <c r="BK174"/>
  <c r="J124"/>
  <c r="BK105"/>
  <c r="J89"/>
  <c i="11" r="J93"/>
  <c i="12" r="BK166"/>
  <c r="J200"/>
  <c r="J127"/>
  <c r="J188"/>
  <c r="J99"/>
  <c r="BK127"/>
  <c i="13" r="J110"/>
  <c r="J89"/>
  <c r="J133"/>
  <c i="14" r="BK138"/>
  <c r="J84"/>
  <c i="15" r="BK138"/>
  <c r="J89"/>
  <c i="2" r="J108"/>
  <c r="J87"/>
  <c r="J98"/>
  <c r="BK93"/>
  <c r="BK87"/>
  <c i="3" r="J184"/>
  <c r="BK102"/>
  <c r="BK207"/>
  <c r="BK126"/>
  <c r="BK94"/>
  <c r="BK281"/>
  <c r="BK259"/>
  <c r="J213"/>
  <c r="BK98"/>
  <c r="J233"/>
  <c r="BK139"/>
  <c r="J106"/>
  <c i="4" r="BK164"/>
  <c r="BK110"/>
  <c r="BK168"/>
  <c r="J102"/>
  <c r="J172"/>
  <c i="6" r="BK123"/>
  <c i="7" r="J115"/>
  <c r="J105"/>
  <c r="BK94"/>
  <c i="8" r="BK139"/>
  <c r="J104"/>
  <c r="J156"/>
  <c r="BK213"/>
  <c r="BK151"/>
  <c i="9" r="J189"/>
  <c r="J177"/>
  <c r="BK189"/>
  <c r="BK151"/>
  <c r="BK123"/>
  <c i="10" r="J152"/>
  <c r="J156"/>
  <c r="J100"/>
  <c r="BK156"/>
  <c i="11" r="BK89"/>
  <c i="12" r="J169"/>
  <c r="J204"/>
  <c r="J106"/>
  <c r="BK192"/>
  <c r="J110"/>
  <c r="J139"/>
  <c i="13" r="J118"/>
  <c r="BK104"/>
  <c r="J104"/>
  <c i="14" r="BK118"/>
  <c r="J133"/>
  <c i="15" r="J114"/>
  <c r="J104"/>
  <c r="BK114"/>
  <c i="4" r="J193"/>
  <c r="J110"/>
  <c r="J118"/>
  <c i="5" r="J138"/>
  <c r="BK88"/>
  <c r="J101"/>
  <c r="BK93"/>
  <c i="6" r="J102"/>
  <c r="J119"/>
  <c r="BK127"/>
  <c i="7" r="BK111"/>
  <c r="BK84"/>
  <c i="8" r="BK217"/>
  <c r="J131"/>
  <c r="J109"/>
  <c r="BK171"/>
  <c r="BK114"/>
  <c r="BK178"/>
  <c r="J122"/>
  <c i="9" r="BK174"/>
  <c r="J196"/>
  <c r="J101"/>
  <c r="J155"/>
  <c r="J146"/>
  <c i="10" r="J174"/>
  <c r="BK163"/>
  <c r="J105"/>
  <c r="BK96"/>
  <c r="J114"/>
  <c i="11" r="J89"/>
  <c i="12" r="BK163"/>
  <c r="J166"/>
  <c r="BK122"/>
  <c r="BK185"/>
  <c r="J196"/>
  <c r="BK106"/>
  <c i="13" r="J126"/>
  <c r="J138"/>
  <c i="14" r="BK94"/>
  <c r="J138"/>
  <c r="BK107"/>
  <c i="15" r="J133"/>
  <c r="BK107"/>
  <c r="J84"/>
  <c i="2" r="BK108"/>
  <c i="1" r="AS54"/>
  <c i="3" r="J175"/>
  <c r="BK118"/>
  <c r="J90"/>
  <c r="BK262"/>
  <c r="J229"/>
  <c r="J272"/>
  <c r="BK201"/>
  <c r="J134"/>
  <c r="J94"/>
  <c i="4" r="BK176"/>
  <c r="J143"/>
  <c r="J187"/>
  <c r="J97"/>
  <c r="J168"/>
  <c r="BK134"/>
  <c r="BK118"/>
  <c i="5" r="J110"/>
  <c r="BK133"/>
  <c r="J107"/>
  <c i="6" r="BK115"/>
  <c r="J127"/>
  <c r="BK108"/>
  <c r="BK102"/>
  <c i="7" r="BK89"/>
  <c r="J143"/>
  <c r="J84"/>
  <c i="8" r="BK188"/>
  <c r="BK194"/>
  <c r="BK95"/>
  <c i="9" r="J151"/>
  <c r="BK118"/>
  <c r="BK142"/>
  <c r="BK109"/>
  <c i="10" r="BK145"/>
  <c r="BK138"/>
  <c r="J149"/>
  <c r="J129"/>
  <c i="11" r="J85"/>
  <c i="12" r="J208"/>
  <c r="BK110"/>
  <c r="BK160"/>
  <c r="BK86"/>
  <c r="J179"/>
  <c r="J86"/>
  <c i="13" r="BK129"/>
  <c r="J101"/>
  <c r="BK107"/>
  <c i="14" r="BK122"/>
  <c r="BK110"/>
  <c i="15" r="J107"/>
  <c r="BK133"/>
  <c i="2" r="BK104"/>
  <c r="J104"/>
  <c r="BK115"/>
  <c r="BK91"/>
  <c i="3" r="BK213"/>
  <c r="BK229"/>
  <c r="J195"/>
  <c r="J152"/>
  <c r="J110"/>
  <c r="J285"/>
  <c r="BK267"/>
  <c r="BK239"/>
  <c r="J139"/>
  <c r="J243"/>
  <c r="J148"/>
  <c r="BK122"/>
  <c i="4" r="J179"/>
  <c r="BK137"/>
  <c r="J183"/>
  <c r="J125"/>
  <c r="J164"/>
  <c i="6" r="BK105"/>
  <c i="7" r="J119"/>
  <c r="BK130"/>
  <c i="8" r="J171"/>
  <c r="BK131"/>
  <c r="J188"/>
  <c r="J90"/>
  <c r="J175"/>
  <c r="BK109"/>
  <c i="9" r="BK165"/>
  <c r="BK89"/>
  <c r="J200"/>
  <c r="J158"/>
  <c r="BK137"/>
  <c r="J93"/>
  <c i="10" r="J133"/>
  <c r="BK133"/>
  <c r="J166"/>
  <c r="BK109"/>
  <c i="11" r="BK85"/>
  <c i="12" r="J160"/>
  <c r="BK234"/>
  <c r="J175"/>
  <c r="J131"/>
  <c r="J211"/>
  <c r="BK151"/>
  <c r="J157"/>
  <c r="J90"/>
  <c i="13" r="BK122"/>
  <c r="J142"/>
  <c i="14" r="J89"/>
  <c r="J107"/>
  <c i="15" r="J142"/>
  <c r="BK118"/>
  <c r="J94"/>
  <c r="BK94"/>
  <c i="4" r="BK179"/>
  <c r="J197"/>
  <c r="J137"/>
  <c i="5" r="J114"/>
  <c r="BK138"/>
  <c r="BK104"/>
  <c r="BK118"/>
  <c i="6" r="J123"/>
  <c r="J139"/>
  <c r="BK143"/>
  <c i="7" r="BK123"/>
  <c r="J111"/>
  <c r="BK127"/>
  <c i="8" r="BK156"/>
  <c r="BK161"/>
  <c r="J213"/>
  <c r="J151"/>
  <c r="BK209"/>
  <c r="BK100"/>
  <c i="9" r="J162"/>
  <c r="BK162"/>
  <c r="BK181"/>
  <c r="J89"/>
  <c i="10" r="BK187"/>
  <c r="BK178"/>
  <c r="BK152"/>
  <c r="J143"/>
  <c i="11" r="J106"/>
  <c i="12" r="J225"/>
  <c r="BK118"/>
  <c r="BK208"/>
  <c r="BK143"/>
  <c r="J215"/>
  <c r="BK102"/>
  <c r="J143"/>
  <c i="13" r="J122"/>
  <c r="J94"/>
  <c i="14" r="J122"/>
  <c r="J101"/>
  <c r="J126"/>
  <c i="15" r="BK110"/>
  <c r="BK84"/>
  <c r="BK122"/>
  <c i="2" r="BK100"/>
  <c r="J100"/>
  <c i="3" r="J255"/>
  <c r="J207"/>
  <c r="BK134"/>
  <c r="J201"/>
  <c r="J157"/>
  <c r="J98"/>
  <c r="BK277"/>
  <c r="BK246"/>
  <c r="BK195"/>
  <c r="BK251"/>
  <c r="BK171"/>
  <c r="J126"/>
  <c i="4" r="BK202"/>
  <c r="J160"/>
  <c r="J114"/>
  <c r="BK172"/>
  <c r="J122"/>
  <c r="BK156"/>
  <c r="BK114"/>
  <c r="BK93"/>
  <c i="5" r="J104"/>
  <c r="BK126"/>
  <c r="J142"/>
  <c i="6" r="BK130"/>
  <c r="J89"/>
  <c r="J143"/>
  <c r="BK119"/>
  <c i="7" r="BK119"/>
  <c r="J108"/>
  <c r="J102"/>
  <c i="8" r="J178"/>
  <c r="BK122"/>
  <c i="9" r="BK171"/>
  <c r="J184"/>
  <c r="BK196"/>
  <c r="J165"/>
  <c r="BK155"/>
  <c r="J97"/>
  <c i="10" r="J109"/>
  <c r="BK100"/>
  <c r="J145"/>
  <c i="11" r="BK93"/>
  <c i="12" r="J147"/>
  <c r="BK215"/>
  <c r="BK147"/>
  <c r="J219"/>
  <c r="J163"/>
  <c r="J172"/>
  <c r="BK114"/>
  <c i="13" r="J114"/>
  <c r="BK84"/>
  <c i="14" r="BK101"/>
  <c r="J142"/>
  <c r="BK114"/>
  <c i="15" r="J110"/>
  <c r="BK101"/>
  <c i="2" r="BK96"/>
  <c r="BK98"/>
  <c r="BK111"/>
  <c i="3" r="J259"/>
  <c r="BK148"/>
  <c r="BK219"/>
  <c r="J171"/>
  <c r="J102"/>
  <c r="BK285"/>
  <c r="J277"/>
  <c r="BK188"/>
  <c r="J267"/>
  <c r="J179"/>
  <c r="BK114"/>
  <c i="4" r="BK187"/>
  <c r="BK147"/>
  <c r="BK197"/>
  <c r="BK131"/>
  <c r="BK193"/>
  <c r="BK153"/>
  <c i="3" l="1" r="R183"/>
  <c r="P183"/>
  <c r="T183"/>
  <c i="2" r="BK86"/>
  <c r="J86"/>
  <c r="J61"/>
  <c r="T86"/>
  <c r="BK103"/>
  <c r="J103"/>
  <c r="J63"/>
  <c r="T103"/>
  <c i="3" r="R89"/>
  <c r="BK200"/>
  <c r="J200"/>
  <c r="J64"/>
  <c r="T200"/>
  <c r="T238"/>
  <c r="BK280"/>
  <c r="J280"/>
  <c r="J67"/>
  <c r="T280"/>
  <c i="4" r="R85"/>
  <c r="P192"/>
  <c i="5" r="BK83"/>
  <c r="J83"/>
  <c r="J61"/>
  <c r="P83"/>
  <c r="P82"/>
  <c r="P81"/>
  <c i="1" r="AU58"/>
  <c i="6" r="R83"/>
  <c r="R82"/>
  <c r="R81"/>
  <c i="7" r="BK83"/>
  <c r="J83"/>
  <c r="J61"/>
  <c r="T83"/>
  <c r="T82"/>
  <c r="T81"/>
  <c i="8" r="T89"/>
  <c r="P130"/>
  <c r="R130"/>
  <c r="BK170"/>
  <c r="J170"/>
  <c r="J64"/>
  <c r="R170"/>
  <c r="BK208"/>
  <c r="BK207"/>
  <c r="J207"/>
  <c r="J66"/>
  <c r="R208"/>
  <c r="R207"/>
  <c i="2" r="R86"/>
  <c r="P95"/>
  <c r="T95"/>
  <c r="R103"/>
  <c i="3" r="T89"/>
  <c r="T88"/>
  <c r="T87"/>
  <c r="P200"/>
  <c r="BK238"/>
  <c r="J238"/>
  <c r="J65"/>
  <c r="P238"/>
  <c r="R280"/>
  <c i="4" r="T85"/>
  <c r="R192"/>
  <c i="5" r="R83"/>
  <c r="R82"/>
  <c r="R81"/>
  <c i="6" r="T83"/>
  <c r="T82"/>
  <c r="T81"/>
  <c i="7" r="P83"/>
  <c r="P82"/>
  <c r="P81"/>
  <c i="1" r="AU60"/>
  <c i="9" r="T88"/>
  <c r="P127"/>
  <c r="BK136"/>
  <c r="J136"/>
  <c r="J64"/>
  <c r="T136"/>
  <c r="P150"/>
  <c r="BK195"/>
  <c r="J195"/>
  <c r="J66"/>
  <c r="T195"/>
  <c i="10" r="R88"/>
  <c r="P113"/>
  <c r="BK142"/>
  <c r="J142"/>
  <c r="J65"/>
  <c r="T142"/>
  <c r="P182"/>
  <c r="R182"/>
  <c r="T182"/>
  <c i="11" r="T84"/>
  <c r="R97"/>
  <c i="12" r="BK85"/>
  <c r="J85"/>
  <c r="J61"/>
  <c r="T85"/>
  <c r="T84"/>
  <c r="T83"/>
  <c r="P224"/>
  <c r="T224"/>
  <c i="13" r="T83"/>
  <c r="T82"/>
  <c r="T81"/>
  <c i="14" r="R83"/>
  <c r="R82"/>
  <c r="R81"/>
  <c i="15" r="P83"/>
  <c r="P82"/>
  <c r="P81"/>
  <c i="1" r="AU68"/>
  <c i="9" r="R88"/>
  <c r="BK127"/>
  <c r="J127"/>
  <c r="J63"/>
  <c r="T127"/>
  <c r="BK150"/>
  <c r="J150"/>
  <c r="J65"/>
  <c r="T150"/>
  <c r="R195"/>
  <c i="10" r="P88"/>
  <c r="BK113"/>
  <c r="J113"/>
  <c r="J62"/>
  <c r="T113"/>
  <c r="P142"/>
  <c r="BK182"/>
  <c r="J182"/>
  <c r="J66"/>
  <c i="11" r="P84"/>
  <c r="BK97"/>
  <c r="J97"/>
  <c r="J62"/>
  <c r="T97"/>
  <c i="13" r="BK83"/>
  <c r="J83"/>
  <c r="J61"/>
  <c r="P83"/>
  <c r="P82"/>
  <c r="P81"/>
  <c i="1" r="AU66"/>
  <c i="14" r="BK83"/>
  <c r="J83"/>
  <c r="J61"/>
  <c i="15" r="R83"/>
  <c r="R82"/>
  <c r="R81"/>
  <c i="2" r="P86"/>
  <c r="BK95"/>
  <c r="J95"/>
  <c r="J62"/>
  <c r="R95"/>
  <c r="P103"/>
  <c i="3" r="BK89"/>
  <c r="J89"/>
  <c r="J61"/>
  <c r="P89"/>
  <c r="P88"/>
  <c r="P87"/>
  <c i="1" r="AU56"/>
  <c i="3" r="R200"/>
  <c r="R238"/>
  <c r="P280"/>
  <c i="4" r="BK85"/>
  <c r="J85"/>
  <c r="J61"/>
  <c r="P85"/>
  <c r="P84"/>
  <c r="P83"/>
  <c i="1" r="AU57"/>
  <c i="4" r="BK192"/>
  <c r="J192"/>
  <c r="J62"/>
  <c r="T192"/>
  <c i="5" r="T83"/>
  <c r="T82"/>
  <c r="T81"/>
  <c i="6" r="BK83"/>
  <c r="J83"/>
  <c r="J61"/>
  <c r="P83"/>
  <c r="P82"/>
  <c r="P81"/>
  <c i="1" r="AU59"/>
  <c i="7" r="R83"/>
  <c r="R82"/>
  <c r="R81"/>
  <c i="8" r="BK89"/>
  <c r="J89"/>
  <c r="J61"/>
  <c r="P89"/>
  <c r="R89"/>
  <c r="R88"/>
  <c r="R87"/>
  <c r="BK130"/>
  <c r="J130"/>
  <c r="J63"/>
  <c r="T130"/>
  <c r="P170"/>
  <c r="T170"/>
  <c r="P208"/>
  <c r="P207"/>
  <c r="T208"/>
  <c r="T207"/>
  <c i="9" r="BK88"/>
  <c r="J88"/>
  <c r="J61"/>
  <c r="P88"/>
  <c r="P87"/>
  <c r="P86"/>
  <c i="1" r="AU62"/>
  <c i="9" r="R127"/>
  <c r="P136"/>
  <c r="R136"/>
  <c r="R150"/>
  <c r="P195"/>
  <c i="10" r="BK88"/>
  <c r="J88"/>
  <c r="J61"/>
  <c r="T88"/>
  <c r="T87"/>
  <c r="T86"/>
  <c r="R113"/>
  <c r="R142"/>
  <c i="11" r="BK84"/>
  <c r="BK83"/>
  <c r="J83"/>
  <c r="J60"/>
  <c r="R84"/>
  <c r="R83"/>
  <c r="R82"/>
  <c r="P97"/>
  <c i="12" r="P85"/>
  <c r="P84"/>
  <c r="P83"/>
  <c i="1" r="AU65"/>
  <c i="12" r="R85"/>
  <c r="R84"/>
  <c r="R83"/>
  <c r="BK224"/>
  <c r="J224"/>
  <c r="J62"/>
  <c r="R224"/>
  <c i="13" r="R83"/>
  <c r="R82"/>
  <c r="R81"/>
  <c i="14" r="P83"/>
  <c r="P82"/>
  <c r="P81"/>
  <c i="1" r="AU67"/>
  <c i="14" r="T83"/>
  <c r="T82"/>
  <c r="T81"/>
  <c i="15" r="BK83"/>
  <c r="J83"/>
  <c r="J61"/>
  <c r="T83"/>
  <c r="T82"/>
  <c r="T81"/>
  <c i="4" r="BK201"/>
  <c r="J201"/>
  <c r="J63"/>
  <c i="8" r="BK203"/>
  <c r="J203"/>
  <c r="J65"/>
  <c i="3" r="BK194"/>
  <c r="J194"/>
  <c r="J63"/>
  <c i="10" r="BK132"/>
  <c r="J132"/>
  <c r="J63"/>
  <c i="2" r="BK114"/>
  <c r="J114"/>
  <c r="J64"/>
  <c i="3" r="BK183"/>
  <c r="J183"/>
  <c r="J62"/>
  <c r="BK276"/>
  <c r="J276"/>
  <c r="J66"/>
  <c i="8" r="BK125"/>
  <c r="J125"/>
  <c r="J62"/>
  <c i="9" r="BK122"/>
  <c r="J122"/>
  <c r="J62"/>
  <c i="10" r="BK137"/>
  <c r="J137"/>
  <c r="J64"/>
  <c i="12" r="BK233"/>
  <c r="J233"/>
  <c r="J63"/>
  <c i="15" r="F55"/>
  <c r="E71"/>
  <c r="BE101"/>
  <c r="BE129"/>
  <c r="BE142"/>
  <c r="J75"/>
  <c r="BE104"/>
  <c r="BE107"/>
  <c r="BE138"/>
  <c r="BE89"/>
  <c r="BE94"/>
  <c r="BE110"/>
  <c r="BE114"/>
  <c r="BE122"/>
  <c r="BE133"/>
  <c r="BE84"/>
  <c r="BE118"/>
  <c r="BE126"/>
  <c i="14" r="E48"/>
  <c r="BE84"/>
  <c r="BE89"/>
  <c r="BE94"/>
  <c r="BE122"/>
  <c r="BE138"/>
  <c r="F78"/>
  <c r="BE101"/>
  <c r="BE118"/>
  <c r="BE129"/>
  <c r="J75"/>
  <c r="BE142"/>
  <c r="BE104"/>
  <c r="BE107"/>
  <c r="BE110"/>
  <c r="BE114"/>
  <c r="BE126"/>
  <c r="BE133"/>
  <c i="13" r="E48"/>
  <c r="BE94"/>
  <c r="BE138"/>
  <c r="BE101"/>
  <c r="BE110"/>
  <c r="BE114"/>
  <c r="BE126"/>
  <c r="J52"/>
  <c r="F55"/>
  <c r="BE84"/>
  <c r="BE107"/>
  <c r="BE129"/>
  <c r="BE142"/>
  <c r="BE89"/>
  <c r="BE104"/>
  <c r="BE118"/>
  <c r="BE122"/>
  <c r="BE133"/>
  <c i="11" r="BK82"/>
  <c r="J82"/>
  <c r="J59"/>
  <c r="J84"/>
  <c r="J61"/>
  <c i="12" r="J52"/>
  <c r="E73"/>
  <c r="BE90"/>
  <c r="BE95"/>
  <c r="BE99"/>
  <c r="BE118"/>
  <c r="BE139"/>
  <c r="BE157"/>
  <c r="BE175"/>
  <c r="F80"/>
  <c r="BE102"/>
  <c r="BE114"/>
  <c r="BE127"/>
  <c r="BE143"/>
  <c r="BE160"/>
  <c r="BE185"/>
  <c r="BE192"/>
  <c r="BE196"/>
  <c r="BE106"/>
  <c r="BE110"/>
  <c r="BE135"/>
  <c r="BE147"/>
  <c r="BE163"/>
  <c r="BE166"/>
  <c r="BE169"/>
  <c r="BE200"/>
  <c r="BE211"/>
  <c r="BE229"/>
  <c r="BE234"/>
  <c r="BE86"/>
  <c r="BE122"/>
  <c r="BE131"/>
  <c r="BE151"/>
  <c r="BE154"/>
  <c r="BE172"/>
  <c r="BE179"/>
  <c r="BE182"/>
  <c r="BE188"/>
  <c r="BE204"/>
  <c r="BE208"/>
  <c r="BE215"/>
  <c r="BE219"/>
  <c r="BE225"/>
  <c i="11" r="BE85"/>
  <c r="E72"/>
  <c r="J52"/>
  <c r="F55"/>
  <c r="BE102"/>
  <c r="BE106"/>
  <c r="BE89"/>
  <c r="BE93"/>
  <c r="BE98"/>
  <c i="10" r="BE114"/>
  <c r="BE133"/>
  <c r="BE174"/>
  <c r="BE187"/>
  <c r="F55"/>
  <c r="BE120"/>
  <c r="BE124"/>
  <c r="BE143"/>
  <c r="BE145"/>
  <c r="BE156"/>
  <c r="BE159"/>
  <c r="BE170"/>
  <c r="BE178"/>
  <c r="BE183"/>
  <c r="E48"/>
  <c r="J80"/>
  <c r="BE96"/>
  <c r="BE105"/>
  <c r="BE129"/>
  <c r="BE166"/>
  <c r="BE89"/>
  <c r="BE100"/>
  <c r="BE109"/>
  <c r="BE138"/>
  <c r="BE149"/>
  <c r="BE152"/>
  <c r="BE163"/>
  <c i="8" r="J208"/>
  <c r="J67"/>
  <c i="9" r="J80"/>
  <c r="BE109"/>
  <c r="BE146"/>
  <c r="BE174"/>
  <c r="F83"/>
  <c r="BE101"/>
  <c r="BE105"/>
  <c r="BE114"/>
  <c r="BE118"/>
  <c r="BE128"/>
  <c r="BE158"/>
  <c r="BE171"/>
  <c r="BE189"/>
  <c r="BE200"/>
  <c r="E48"/>
  <c r="BE89"/>
  <c r="BE93"/>
  <c r="BE123"/>
  <c r="BE132"/>
  <c r="BE162"/>
  <c r="BE165"/>
  <c r="BE168"/>
  <c r="BE177"/>
  <c r="BE184"/>
  <c r="BE193"/>
  <c r="BE196"/>
  <c r="BE97"/>
  <c r="BE137"/>
  <c r="BE142"/>
  <c r="BE151"/>
  <c r="BE155"/>
  <c r="BE181"/>
  <c i="8" r="E48"/>
  <c r="J81"/>
  <c r="BE109"/>
  <c r="BE114"/>
  <c r="BE188"/>
  <c r="F84"/>
  <c r="BE90"/>
  <c r="BE95"/>
  <c r="BE126"/>
  <c r="BE145"/>
  <c r="BE175"/>
  <c r="BE209"/>
  <c r="BE220"/>
  <c r="BE122"/>
  <c r="BE135"/>
  <c r="BE139"/>
  <c r="BE151"/>
  <c r="BE165"/>
  <c r="BE178"/>
  <c r="BE183"/>
  <c r="BE194"/>
  <c r="BE199"/>
  <c r="BE204"/>
  <c r="BE217"/>
  <c r="BE100"/>
  <c r="BE104"/>
  <c r="BE118"/>
  <c r="BE131"/>
  <c r="BE156"/>
  <c r="BE161"/>
  <c r="BE171"/>
  <c r="BE213"/>
  <c i="7" r="E48"/>
  <c r="J75"/>
  <c r="BE84"/>
  <c r="BE102"/>
  <c r="BE108"/>
  <c r="BE119"/>
  <c r="BE134"/>
  <c r="BE89"/>
  <c r="BE130"/>
  <c r="BE94"/>
  <c r="BE105"/>
  <c r="BE111"/>
  <c r="BE123"/>
  <c r="BE127"/>
  <c i="6" r="BK82"/>
  <c r="J82"/>
  <c r="J60"/>
  <c i="7" r="F55"/>
  <c r="BE115"/>
  <c r="BE139"/>
  <c r="BE143"/>
  <c i="6" r="J52"/>
  <c r="E71"/>
  <c r="BE84"/>
  <c r="BE105"/>
  <c r="BE139"/>
  <c r="F78"/>
  <c r="BE102"/>
  <c r="BE115"/>
  <c r="BE127"/>
  <c r="BE130"/>
  <c r="BE143"/>
  <c r="BE89"/>
  <c r="BE94"/>
  <c r="BE108"/>
  <c r="BE111"/>
  <c r="BE119"/>
  <c r="BE123"/>
  <c r="BE134"/>
  <c i="5" r="F55"/>
  <c r="BE88"/>
  <c r="BE104"/>
  <c r="BE110"/>
  <c r="BE126"/>
  <c r="BE138"/>
  <c r="J75"/>
  <c r="BE93"/>
  <c r="BE101"/>
  <c r="BE114"/>
  <c r="BE118"/>
  <c r="BE129"/>
  <c r="E48"/>
  <c r="BE84"/>
  <c r="BE107"/>
  <c r="BE122"/>
  <c r="BE133"/>
  <c r="BE142"/>
  <c i="4" r="E48"/>
  <c r="J52"/>
  <c r="BE102"/>
  <c r="BE110"/>
  <c r="BE128"/>
  <c r="BE143"/>
  <c r="F80"/>
  <c r="BE86"/>
  <c r="BE90"/>
  <c r="BE106"/>
  <c r="BE114"/>
  <c r="BE147"/>
  <c r="BE150"/>
  <c r="BE153"/>
  <c r="BE164"/>
  <c r="BE187"/>
  <c r="BE193"/>
  <c r="BE134"/>
  <c r="BE137"/>
  <c r="BE140"/>
  <c r="BE168"/>
  <c r="BE176"/>
  <c r="BE93"/>
  <c r="BE97"/>
  <c r="BE118"/>
  <c r="BE122"/>
  <c r="BE125"/>
  <c r="BE131"/>
  <c r="BE156"/>
  <c r="BE160"/>
  <c r="BE172"/>
  <c r="BE179"/>
  <c r="BE183"/>
  <c r="BE197"/>
  <c r="BE202"/>
  <c i="3" r="E48"/>
  <c r="F55"/>
  <c r="BE94"/>
  <c r="BE110"/>
  <c r="BE122"/>
  <c r="BE130"/>
  <c r="BE148"/>
  <c r="BE162"/>
  <c r="BE213"/>
  <c r="BE255"/>
  <c r="BE259"/>
  <c r="BE126"/>
  <c r="BE157"/>
  <c r="BE171"/>
  <c r="BE175"/>
  <c r="BE188"/>
  <c r="BE201"/>
  <c r="BE219"/>
  <c r="BE243"/>
  <c r="BE262"/>
  <c r="BE267"/>
  <c r="BE272"/>
  <c r="BE277"/>
  <c r="BE281"/>
  <c r="BE285"/>
  <c r="BE289"/>
  <c r="BE106"/>
  <c r="BE118"/>
  <c r="BE134"/>
  <c r="BE143"/>
  <c r="BE167"/>
  <c r="BE179"/>
  <c r="BE207"/>
  <c r="BE233"/>
  <c r="BE251"/>
  <c r="J52"/>
  <c r="BE90"/>
  <c r="BE98"/>
  <c r="BE102"/>
  <c r="BE114"/>
  <c r="BE139"/>
  <c r="BE152"/>
  <c r="BE184"/>
  <c r="BE195"/>
  <c r="BE224"/>
  <c r="BE229"/>
  <c r="BE239"/>
  <c r="BE246"/>
  <c i="2" r="E74"/>
  <c r="BE87"/>
  <c r="BE91"/>
  <c r="J52"/>
  <c r="F55"/>
  <c r="BE89"/>
  <c r="BE98"/>
  <c r="BE115"/>
  <c r="BE96"/>
  <c r="BE100"/>
  <c r="BE93"/>
  <c r="BE104"/>
  <c r="BE106"/>
  <c r="BE108"/>
  <c r="BE111"/>
  <c i="4" r="F34"/>
  <c i="1" r="BA57"/>
  <c i="8" r="F34"/>
  <c i="1" r="BA61"/>
  <c i="12" r="J34"/>
  <c i="1" r="AW65"/>
  <c i="3" r="F37"/>
  <c i="1" r="BD56"/>
  <c i="9" r="F35"/>
  <c i="1" r="BB62"/>
  <c i="12" r="F36"/>
  <c i="1" r="BC65"/>
  <c i="4" r="F37"/>
  <c i="1" r="BD57"/>
  <c i="10" r="F34"/>
  <c i="1" r="BA63"/>
  <c i="11" r="F36"/>
  <c i="1" r="BC64"/>
  <c i="13" r="F35"/>
  <c i="1" r="BB66"/>
  <c i="2" r="F34"/>
  <c i="1" r="BA55"/>
  <c i="5" r="F35"/>
  <c i="1" r="BB58"/>
  <c i="8" r="J34"/>
  <c i="1" r="AW61"/>
  <c i="9" r="F36"/>
  <c i="1" r="BC62"/>
  <c i="13" r="F36"/>
  <c i="1" r="BC66"/>
  <c i="4" r="F36"/>
  <c i="1" r="BC57"/>
  <c i="7" r="F34"/>
  <c i="1" r="BA60"/>
  <c i="10" r="J34"/>
  <c i="1" r="AW63"/>
  <c i="14" r="F37"/>
  <c i="1" r="BD67"/>
  <c i="2" r="F37"/>
  <c i="1" r="BD55"/>
  <c i="4" r="F35"/>
  <c i="1" r="BB57"/>
  <c i="5" r="F37"/>
  <c i="1" r="BD58"/>
  <c i="8" r="F37"/>
  <c i="1" r="BD61"/>
  <c i="12" r="F34"/>
  <c i="1" r="BA65"/>
  <c i="15" r="F34"/>
  <c i="1" r="BA68"/>
  <c i="4" r="J34"/>
  <c i="1" r="AW57"/>
  <c i="6" r="J34"/>
  <c i="1" r="AW59"/>
  <c i="8" r="F35"/>
  <c i="1" r="BB61"/>
  <c i="12" r="F37"/>
  <c i="1" r="BD65"/>
  <c i="6" r="F34"/>
  <c i="1" r="BA59"/>
  <c i="7" r="F35"/>
  <c i="1" r="BB60"/>
  <c i="10" r="F36"/>
  <c i="1" r="BC63"/>
  <c i="14" r="J34"/>
  <c i="1" r="AW67"/>
  <c i="15" r="F35"/>
  <c i="1" r="BB68"/>
  <c i="2" r="F35"/>
  <c i="1" r="BB55"/>
  <c i="6" r="F35"/>
  <c i="1" r="BB59"/>
  <c i="6" r="F37"/>
  <c i="1" r="BD59"/>
  <c i="9" r="J34"/>
  <c i="1" r="AW62"/>
  <c i="13" r="F34"/>
  <c i="1" r="BA66"/>
  <c i="15" r="F37"/>
  <c i="1" r="BD68"/>
  <c i="5" r="J34"/>
  <c i="1" r="AW58"/>
  <c i="7" r="F36"/>
  <c i="1" r="BC60"/>
  <c i="10" r="F35"/>
  <c i="1" r="BB63"/>
  <c i="14" r="F34"/>
  <c i="1" r="BA67"/>
  <c i="2" r="J34"/>
  <c i="1" r="AW55"/>
  <c i="7" r="J34"/>
  <c i="1" r="AW60"/>
  <c i="7" r="F37"/>
  <c i="1" r="BD60"/>
  <c i="9" r="F34"/>
  <c i="1" r="BA62"/>
  <c i="9" r="F37"/>
  <c i="1" r="BD62"/>
  <c i="14" r="F35"/>
  <c i="1" r="BB67"/>
  <c i="3" r="F34"/>
  <c i="1" r="BA56"/>
  <c i="5" r="F36"/>
  <c i="1" r="BC58"/>
  <c i="8" r="F36"/>
  <c i="1" r="BC61"/>
  <c i="14" r="F36"/>
  <c i="1" r="BC67"/>
  <c i="3" r="J34"/>
  <c i="1" r="AW56"/>
  <c i="11" r="J34"/>
  <c i="1" r="AW64"/>
  <c i="11" r="F37"/>
  <c i="1" r="BD64"/>
  <c i="13" r="J34"/>
  <c i="1" r="AW66"/>
  <c i="15" r="F36"/>
  <c i="1" r="BC68"/>
  <c i="5" r="F34"/>
  <c i="1" r="BA58"/>
  <c i="6" r="F36"/>
  <c i="1" r="BC59"/>
  <c i="10" r="F37"/>
  <c i="1" r="BD63"/>
  <c i="15" r="J34"/>
  <c i="1" r="AW68"/>
  <c i="3" r="F35"/>
  <c i="1" r="BB56"/>
  <c i="11" r="F35"/>
  <c i="1" r="BB64"/>
  <c i="11" r="F34"/>
  <c i="1" r="BA64"/>
  <c i="13" r="F37"/>
  <c i="1" r="BD66"/>
  <c i="2" r="F36"/>
  <c i="1" r="BC55"/>
  <c i="3" r="F36"/>
  <c i="1" r="BC56"/>
  <c i="12" r="F35"/>
  <c i="1" r="BB65"/>
  <c i="2" l="1" r="P85"/>
  <c r="P84"/>
  <c i="1" r="AU55"/>
  <c i="11" r="P83"/>
  <c r="P82"/>
  <c i="1" r="AU64"/>
  <c i="9" r="T87"/>
  <c r="T86"/>
  <c i="2" r="R85"/>
  <c r="R84"/>
  <c i="8" r="T88"/>
  <c r="T87"/>
  <c i="3" r="R88"/>
  <c r="R87"/>
  <c i="4" r="T84"/>
  <c r="T83"/>
  <c i="10" r="P87"/>
  <c r="P86"/>
  <c i="1" r="AU63"/>
  <c i="4" r="R84"/>
  <c r="R83"/>
  <c i="8" r="P88"/>
  <c r="P87"/>
  <c i="1" r="AU61"/>
  <c i="9" r="R87"/>
  <c r="R86"/>
  <c i="11" r="T83"/>
  <c r="T82"/>
  <c i="10" r="R87"/>
  <c r="R86"/>
  <c i="2" r="T85"/>
  <c r="T84"/>
  <c i="3" r="BK88"/>
  <c r="J88"/>
  <c r="J60"/>
  <c i="8" r="BK88"/>
  <c r="J88"/>
  <c r="J60"/>
  <c i="4" r="BK84"/>
  <c r="J84"/>
  <c r="J60"/>
  <c i="5" r="BK82"/>
  <c r="J82"/>
  <c r="J60"/>
  <c i="9" r="BK87"/>
  <c r="J87"/>
  <c r="J60"/>
  <c i="14" r="BK82"/>
  <c r="J82"/>
  <c r="J60"/>
  <c i="10" r="BK87"/>
  <c r="J87"/>
  <c r="J60"/>
  <c i="12" r="BK84"/>
  <c r="J84"/>
  <c r="J60"/>
  <c i="2" r="BK85"/>
  <c r="BK84"/>
  <c r="J84"/>
  <c r="J59"/>
  <c i="7" r="BK82"/>
  <c r="J82"/>
  <c r="J60"/>
  <c i="13" r="BK82"/>
  <c r="J82"/>
  <c r="J60"/>
  <c i="15" r="BK82"/>
  <c r="J82"/>
  <c r="J60"/>
  <c i="6" r="BK81"/>
  <c r="J81"/>
  <c i="2" r="J33"/>
  <c i="1" r="AV55"/>
  <c r="AT55"/>
  <c i="9" r="F33"/>
  <c i="1" r="AZ62"/>
  <c i="3" r="J33"/>
  <c i="1" r="AV56"/>
  <c r="AT56"/>
  <c i="12" r="F33"/>
  <c i="1" r="AZ65"/>
  <c i="5" r="F33"/>
  <c i="1" r="AZ58"/>
  <c i="11" r="J33"/>
  <c i="1" r="AV64"/>
  <c r="AT64"/>
  <c i="15" r="J33"/>
  <c i="1" r="AV68"/>
  <c r="AT68"/>
  <c i="9" r="J33"/>
  <c i="1" r="AV62"/>
  <c r="AT62"/>
  <c i="14" r="J33"/>
  <c i="1" r="AV67"/>
  <c r="AT67"/>
  <c i="3" r="F33"/>
  <c i="1" r="AZ56"/>
  <c i="15" r="F33"/>
  <c i="1" r="AZ68"/>
  <c r="BA54"/>
  <c r="W30"/>
  <c i="6" r="J33"/>
  <c i="1" r="AV59"/>
  <c r="AT59"/>
  <c i="10" r="F33"/>
  <c i="1" r="AZ63"/>
  <c r="BC54"/>
  <c r="W32"/>
  <c i="4" r="J33"/>
  <c i="1" r="AV57"/>
  <c r="AT57"/>
  <c i="14" r="F33"/>
  <c i="1" r="AZ67"/>
  <c i="5" r="J33"/>
  <c i="1" r="AV58"/>
  <c r="AT58"/>
  <c i="11" r="F33"/>
  <c i="1" r="AZ64"/>
  <c r="BB54"/>
  <c r="W31"/>
  <c i="8" r="F33"/>
  <c i="1" r="AZ61"/>
  <c i="4" r="F33"/>
  <c i="1" r="AZ57"/>
  <c i="8" r="J33"/>
  <c i="1" r="AV61"/>
  <c r="AT61"/>
  <c i="11" r="J30"/>
  <c i="1" r="AG64"/>
  <c i="12" r="J33"/>
  <c i="1" r="AV65"/>
  <c r="AT65"/>
  <c i="6" r="J30"/>
  <c i="1" r="AG59"/>
  <c i="7" r="F33"/>
  <c i="1" r="AZ60"/>
  <c i="13" r="F33"/>
  <c i="1" r="AZ66"/>
  <c i="7" r="J33"/>
  <c i="1" r="AV60"/>
  <c r="AT60"/>
  <c i="13" r="J33"/>
  <c i="1" r="AV66"/>
  <c r="AT66"/>
  <c i="2" r="F33"/>
  <c i="1" r="AZ55"/>
  <c i="6" r="F33"/>
  <c i="1" r="AZ59"/>
  <c i="10" r="J33"/>
  <c i="1" r="AV63"/>
  <c r="AT63"/>
  <c r="BD54"/>
  <c r="W33"/>
  <c i="4" l="1" r="BK83"/>
  <c r="J83"/>
  <c r="J59"/>
  <c i="3" r="BK87"/>
  <c r="J87"/>
  <c r="J59"/>
  <c i="9" r="BK86"/>
  <c r="J86"/>
  <c r="J59"/>
  <c i="13" r="BK81"/>
  <c r="J81"/>
  <c i="14" r="BK81"/>
  <c r="J81"/>
  <c i="10" r="BK86"/>
  <c r="J86"/>
  <c r="J59"/>
  <c i="12" r="BK83"/>
  <c r="J83"/>
  <c r="J59"/>
  <c i="5" r="BK81"/>
  <c r="J81"/>
  <c r="J59"/>
  <c i="7" r="BK81"/>
  <c r="J81"/>
  <c i="8" r="BK87"/>
  <c r="J87"/>
  <c r="J59"/>
  <c i="15" r="BK81"/>
  <c r="J81"/>
  <c i="2" r="J85"/>
  <c r="J60"/>
  <c i="1" r="AN64"/>
  <c i="11" r="J39"/>
  <c i="1" r="AN59"/>
  <c i="6" r="J59"/>
  <c r="J39"/>
  <c i="1" r="AU54"/>
  <c i="15" r="J30"/>
  <c i="1" r="AG68"/>
  <c r="AY54"/>
  <c i="2" r="J30"/>
  <c i="1" r="AG55"/>
  <c r="AZ54"/>
  <c r="W29"/>
  <c i="14" r="J30"/>
  <c i="1" r="AG67"/>
  <c r="AX54"/>
  <c i="13" r="J30"/>
  <c i="1" r="AG66"/>
  <c i="7" r="J30"/>
  <c i="1" r="AG60"/>
  <c r="AW54"/>
  <c r="AK30"/>
  <c i="7" l="1" r="J39"/>
  <c i="14" r="J39"/>
  <c i="13" r="J39"/>
  <c i="2" r="J39"/>
  <c i="15" r="J39"/>
  <c i="13" r="J59"/>
  <c i="7" r="J59"/>
  <c i="15" r="J59"/>
  <c i="14" r="J59"/>
  <c i="1" r="AN55"/>
  <c r="AN68"/>
  <c r="AN60"/>
  <c r="AN66"/>
  <c r="AN67"/>
  <c i="3" r="J30"/>
  <c i="1" r="AG56"/>
  <c i="5" r="J30"/>
  <c i="1" r="AG58"/>
  <c i="4" r="J30"/>
  <c i="1" r="AG57"/>
  <c r="AV54"/>
  <c r="AK29"/>
  <c i="9" r="J30"/>
  <c i="1" r="AG62"/>
  <c i="10" r="J30"/>
  <c i="1" r="AG63"/>
  <c r="AN63"/>
  <c i="12" r="J30"/>
  <c i="1" r="AG65"/>
  <c i="8" r="J30"/>
  <c i="1" r="AG61"/>
  <c r="AN61"/>
  <c i="9" l="1" r="J39"/>
  <c i="3" r="J39"/>
  <c i="4" r="J39"/>
  <c i="12" r="J39"/>
  <c i="5" r="J39"/>
  <c i="10" r="J39"/>
  <c i="8" r="J39"/>
  <c i="1" r="AN57"/>
  <c r="AN56"/>
  <c r="AN58"/>
  <c r="AN62"/>
  <c r="AN65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<sst xmlns="http://schemas.openxmlformats.org/spreadsheetml/2006/main">
  <si>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</si>
  <si>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</si>
  <si>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</si>
  <si>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</si>
  <si>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</si>
  <si>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{769d2df4-6b57-41a7-ae4f-108ee5336e56}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</si>
  <si>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</si>
  <si>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</si>
  <si>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</si>
  <si>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</si>
  <si>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</si>
  <si>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</si>
  <si>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</si>
  <si>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</si>
  <si>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</si>
  <si>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823/21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</si>
  <si>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</si>
  <si>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</si>
  <si>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Chodeč u Mělníka - polní cesty VC9A, VC9B a LBK 47</t>
  </si>
  <si>
    <t>KSO:</t>
  </si>
  <si>
    <t>CC-CZ:</t>
  </si>
  <si>
    <t>Místo:</t>
  </si>
  <si>
    <t>Chodeč u Mělníka</t>
  </si>
  <si>
    <t>Datum:</t>
  </si>
  <si>
    <t>2. 11. 2021</t>
  </si>
  <si>
    <t>Zadavatel:</t>
  </si>
  <si>
    <t>IČ:</t>
  </si>
  <si>
    <t>SPÚ Mělník</t>
  </si>
  <si>
    <t>DIČ:</t>
  </si>
  <si>
    <t>Uchazeč:</t>
  </si>
  <si>
    <t>Vyplň údaj</t>
  </si>
  <si>
    <t>Projektant:</t>
  </si>
  <si>
    <t>NDCon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</si>
  <si>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</si>
  <si>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</si>
  <si>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</si>
  <si>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</si>
  <si>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</si>
  <si>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</si>
  <si>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</si>
  <si>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</si>
  <si>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</si>
  <si>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</si>
  <si>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</si>
  <si>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</si>
  <si>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</si>
  <si>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</si>
  <si>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</si>
  <si>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</si>
  <si>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</si>
  <si>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</si>
  <si>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</si>
  <si>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</si>
  <si>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</si>
  <si>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</si>
  <si>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</si>
  <si>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</si>
  <si>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</si>
  <si>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</si>
  <si>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</si>
  <si>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</si>
  <si>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</si>
  <si>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</si>
  <si>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</si>
  <si>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</si>
  <si>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</si>
  <si>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</si>
  <si>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</si>
  <si>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</si>
  <si>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</si>
  <si>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</si>
  <si>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</si>
  <si>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</si>
  <si>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</si>
  <si>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</si>
  <si>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</si>
  <si>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823/21-0</t>
  </si>
  <si>
    <t>Vedlejší a ostatní rozpočtové náklady</t>
  </si>
  <si>
    <t>VON</t>
  </si>
  <si>
    <t>1</t>
  </si>
  <si>
    <t>{50c9ca54-8080-4bc4-a561-c78045df2583}</t>
  </si>
  <si>
    <t>2</t>
  </si>
  <si>
    <t>823/21-1</t>
  </si>
  <si>
    <t>SO 101 Polní cesta VC9A</t>
  </si>
  <si>
    <t>STA</t>
  </si>
  <si>
    <t>{0000af86-1efc-448b-b7fb-918d38bdd0b1}</t>
  </si>
  <si>
    <t>823/21-2</t>
  </si>
  <si>
    <t>SO 800 Doprovodná zeleň k cestě VC9A</t>
  </si>
  <si>
    <t>{386fc35b-7e39-4ef3-bd7e-b44d6a05f325}</t>
  </si>
  <si>
    <t>823/21-3</t>
  </si>
  <si>
    <t>SO 800 Doprovodná zeleň k cestě VC9A - následná péče - 1. rok</t>
  </si>
  <si>
    <t>{a71a6b62-54f0-47bb-8751-c52ffda32a58}</t>
  </si>
  <si>
    <t>823/21-4</t>
  </si>
  <si>
    <t>SO 800 Doprovodná zeleň k cestě VC9A - následná péče - 2. rok</t>
  </si>
  <si>
    <t>{76c52535-48c2-4502-a67d-775ee1cb1cb5}</t>
  </si>
  <si>
    <t>823/21-5</t>
  </si>
  <si>
    <t>SO 800 Doprovodná zeleň k cestě VC9A - následná péče - 3. rok</t>
  </si>
  <si>
    <t>{83dd6a5d-4160-4309-971f-b91b631f19fb}</t>
  </si>
  <si>
    <t>823/21-6</t>
  </si>
  <si>
    <t>SO 102 Polní cesta VC9B</t>
  </si>
  <si>
    <t>{fb86c586-db96-4b20-b5d1-dbd7a8a471e8}</t>
  </si>
  <si>
    <t>823/21-7</t>
  </si>
  <si>
    <t>SO 301 Odvodnění VC9A (část obec)</t>
  </si>
  <si>
    <t>{f635ef50-f682-44ad-8aed-2456ca7542a2}</t>
  </si>
  <si>
    <t>823/21-8</t>
  </si>
  <si>
    <t>SO 302 Odvodnění VC9A (část SPÚ)</t>
  </si>
  <si>
    <t>{0f1a8494-74b5-468b-9897-68fd29f09b74}</t>
  </si>
  <si>
    <t>823/21-9</t>
  </si>
  <si>
    <t>SO 303 Odvodnění VC9B</t>
  </si>
  <si>
    <t>{232c1e36-24f5-448e-bc0d-688a0219d44d}</t>
  </si>
  <si>
    <t>823/21-10</t>
  </si>
  <si>
    <t>SO 801 Lokální biokoridor LBK 47</t>
  </si>
  <si>
    <t>{3c54b12c-4ab8-4f2d-807e-f1f9d081e766}</t>
  </si>
  <si>
    <t>823/21-11</t>
  </si>
  <si>
    <t>SO 801 Lokální biokoridor LBK 47 - následná péče - 1. rok</t>
  </si>
  <si>
    <t>{4a106e5e-a47f-4629-b7b0-514d219cf2f0}</t>
  </si>
  <si>
    <t>823/21-12</t>
  </si>
  <si>
    <t>SO 801 Lokální biokoridor LBK 47 - následná péče - 2. rok</t>
  </si>
  <si>
    <t>{6f09e0fb-4cd6-45ed-b6f2-9848c93458ea}</t>
  </si>
  <si>
    <t>823/21-13</t>
  </si>
  <si>
    <t>SO 801 Lokální biokoridor LBK 47 - následná péče - 3. rok</t>
  </si>
  <si>
    <t>{582c3d8f-0de6-422b-86a5-67839caebe47}</t>
  </si>
  <si>
    <t>KRYCÍ LIST SOUPISU PRACÍ</t>
  </si>
  <si>
    <t>Objekt:</t>
  </si>
  <si>
    <t>823/21-0 - Vedlejší a ostatní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</si>
  <si>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</si>
  <si>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</si>
  <si>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</si>
  <si>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</si>
  <si>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</si>
  <si>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</si>
  <si>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</si>
  <si>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</si>
  <si>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</si>
  <si>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</si>
  <si>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</si>
  <si>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</si>
  <si>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</si>
  <si>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</si>
  <si>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</si>
  <si>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</si>
  <si>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</si>
  <si>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</si>
  <si>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</si>
  <si>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</si>
  <si>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</si>
  <si>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</si>
  <si>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</si>
  <si>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</si>
  <si>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</si>
  <si>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</si>
  <si>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</si>
  <si>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</si>
  <si>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</si>
  <si>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</si>
  <si>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</si>
  <si>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soubor</t>
  </si>
  <si>
    <t>1024</t>
  </si>
  <si>
    <t>1311203884</t>
  </si>
  <si>
    <t>PP</t>
  </si>
  <si>
    <t>zajištění archeologického dohledu organizací s oprávněním včetně dokladu ke kolaudaci, vyhotovení nálezové zprávy</t>
  </si>
  <si>
    <t>011114000</t>
  </si>
  <si>
    <t>Inženýrsko-geologický průzkum</t>
  </si>
  <si>
    <t>1074221750</t>
  </si>
  <si>
    <t xml:space="preserve">Geologický průzkum během stavby včetně rozborů zemin pro určení dávkování pojiva
</t>
  </si>
  <si>
    <t>3</t>
  </si>
  <si>
    <t>01114400R</t>
  </si>
  <si>
    <t>Ekotoxikologické testy výkopku</t>
  </si>
  <si>
    <t>569021051</t>
  </si>
  <si>
    <t>4</t>
  </si>
  <si>
    <t>012002000</t>
  </si>
  <si>
    <t>Geodetické práce</t>
  </si>
  <si>
    <t>-793133096</t>
  </si>
  <si>
    <t>Vytyčení stavby a geodetické práce během stavby</t>
  </si>
  <si>
    <t>VRN3</t>
  </si>
  <si>
    <t>Zařízení staveniště</t>
  </si>
  <si>
    <t>030001000</t>
  </si>
  <si>
    <t>-592018213</t>
  </si>
  <si>
    <t>zařízení staveniště</t>
  </si>
  <si>
    <t>6</t>
  </si>
  <si>
    <t>034503000</t>
  </si>
  <si>
    <t>Informační tabule na staveništi</t>
  </si>
  <si>
    <t>-1446403430</t>
  </si>
  <si>
    <t>Výroba a instalace informační tabule na staveništi</t>
  </si>
  <si>
    <t>7</t>
  </si>
  <si>
    <t>R6</t>
  </si>
  <si>
    <t>DIO</t>
  </si>
  <si>
    <t>1465532431</t>
  </si>
  <si>
    <t>P</t>
  </si>
  <si>
    <t>Poznámka k položce:_x000d_
Montáž a demontáž dočasných dopravních značek a jejich nájem</t>
  </si>
  <si>
    <t>VRN4</t>
  </si>
  <si>
    <t>Inženýrská činnost</t>
  </si>
  <si>
    <t>8</t>
  </si>
  <si>
    <t>012303000</t>
  </si>
  <si>
    <t>Geodetické práce po výstavbě</t>
  </si>
  <si>
    <t>-533790204</t>
  </si>
  <si>
    <t>zaměření skutečného provedení stavby</t>
  </si>
  <si>
    <t>9</t>
  </si>
  <si>
    <t>013254000</t>
  </si>
  <si>
    <t>Dokumentace skutečného provedení stavby</t>
  </si>
  <si>
    <t>paré</t>
  </si>
  <si>
    <t>488678334</t>
  </si>
  <si>
    <t>10</t>
  </si>
  <si>
    <t>043002000</t>
  </si>
  <si>
    <t>Zkoušky a ostatní měření - hutnící zkoušky</t>
  </si>
  <si>
    <t>-2146928240</t>
  </si>
  <si>
    <t>hutnící zkoušky na pláni a štěrkových vrstvách</t>
  </si>
  <si>
    <t>Poznámka k položce:_x000d_
předpokládán rozsah 1 zkouška na 1000 m2 pláně a každé nestmelené konstrukční vrstvy vozovky</t>
  </si>
  <si>
    <t>11</t>
  </si>
  <si>
    <t>049002000</t>
  </si>
  <si>
    <t>Ostatní inženýrská činnost</t>
  </si>
  <si>
    <t>-377398375</t>
  </si>
  <si>
    <t>Poznámka k položce:_x000d_
Převod pozemků z SPÚ na OBEC po kolaudaci stavby</t>
  </si>
  <si>
    <t>VRN9</t>
  </si>
  <si>
    <t>Ostatní náklady</t>
  </si>
  <si>
    <t>0910030R3</t>
  </si>
  <si>
    <t>Zkoušky odstraněných živičných vrstev na obsah dehtu</t>
  </si>
  <si>
    <t>kus</t>
  </si>
  <si>
    <t>-1587905607</t>
  </si>
  <si>
    <t>acp</t>
  </si>
  <si>
    <t>1066,8</t>
  </si>
  <si>
    <t>drenaz</t>
  </si>
  <si>
    <t>208</t>
  </si>
  <si>
    <t>nasyp</t>
  </si>
  <si>
    <t>125</t>
  </si>
  <si>
    <t>obrubník</t>
  </si>
  <si>
    <t>73</t>
  </si>
  <si>
    <t>odk_sanace</t>
  </si>
  <si>
    <t>612,85</t>
  </si>
  <si>
    <t>odkopavky</t>
  </si>
  <si>
    <t>853,4</t>
  </si>
  <si>
    <t>plan</t>
  </si>
  <si>
    <t>plocha zemní pláně</t>
  </si>
  <si>
    <t>m2</t>
  </si>
  <si>
    <t>1225,7</t>
  </si>
  <si>
    <t>823/21-1 - SO 101 Polní cesta VC9A</t>
  </si>
  <si>
    <t>podklad</t>
  </si>
  <si>
    <t>plocha podkladní vrstvy</t>
  </si>
  <si>
    <t>1134,9</t>
  </si>
  <si>
    <t>ryha800</t>
  </si>
  <si>
    <t>33,28</t>
  </si>
  <si>
    <t>trava</t>
  </si>
  <si>
    <t>plocha zatravnění</t>
  </si>
  <si>
    <t>606</t>
  </si>
  <si>
    <t>vozovka</t>
  </si>
  <si>
    <t>plocha vozovky</t>
  </si>
  <si>
    <t>1016</t>
  </si>
  <si>
    <t>zasyp</t>
  </si>
  <si>
    <t>45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</si>
  <si>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</si>
  <si>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</si>
  <si>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</si>
  <si>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</si>
  <si>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</si>
  <si>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</si>
  <si>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99 - Přesun hmot a manipulace se sutí</t>
  </si>
  <si>
    <t xml:space="preserve">    997 - Přesun sutě</t>
  </si>
  <si>
    <t>HSV</t>
  </si>
  <si>
    <t>Práce a dodávky HSV</t>
  </si>
  <si>
    <t>Zemní práce</t>
  </si>
  <si>
    <t>111251203</t>
  </si>
  <si>
    <t>Odstranění křovin a stromů průměru kmene do 100 mm i s kořeny sklonu terénu přes 1:5 z celkové plochy přes 500 m2 strojně</t>
  </si>
  <si>
    <t>CS ÚRS 2024 01</t>
  </si>
  <si>
    <t>118839652</t>
  </si>
  <si>
    <t>Odstranění křovin a stromů s odstraněním kořenů strojně průměru kmene do 100 mm v rovině nebo ve svahu sklonu terénu přes 1:5, při celkové ploše přes 500 m2</t>
  </si>
  <si>
    <t>Online PSC</t>
  </si>
  <si>
    <t>https://podminky.urs.cz/item/CS_URS_2024_01/111251203</t>
  </si>
  <si>
    <t>VV</t>
  </si>
  <si>
    <t>850</t>
  </si>
  <si>
    <t>112101101</t>
  </si>
  <si>
    <t>Odstranění stromů listnatých průměru kmene přes 100 do 300 mm</t>
  </si>
  <si>
    <t>1302816737</t>
  </si>
  <si>
    <t>Odstranění stromů s odřezáním kmene a s odvětvením listnatých, průměru kmene přes 100 do 300 mm</t>
  </si>
  <si>
    <t>https://podminky.urs.cz/item/CS_URS_2024_01/112101101</t>
  </si>
  <si>
    <t>112101102</t>
  </si>
  <si>
    <t>Odstranění stromů listnatých průměru kmene přes 300 do 500 mm</t>
  </si>
  <si>
    <t>1252319982</t>
  </si>
  <si>
    <t>Odstranění stromů s odřezáním kmene a s odvětvením listnatých, průměru kmene přes 300 do 500 mm</t>
  </si>
  <si>
    <t>https://podminky.urs.cz/item/CS_URS_2024_01/112101102</t>
  </si>
  <si>
    <t>112101103</t>
  </si>
  <si>
    <t>Odstranění stromů listnatých průměru kmene přes 500 do 700 mm</t>
  </si>
  <si>
    <t>652701506</t>
  </si>
  <si>
    <t>Odstranění stromů s odřezáním kmene a s odvětvením listnatých, průměru kmene přes 500 do 700 mm</t>
  </si>
  <si>
    <t>https://podminky.urs.cz/item/CS_URS_2024_01/112101103</t>
  </si>
  <si>
    <t>112101104</t>
  </si>
  <si>
    <t>Odstranění stromů listnatých průměru kmene přes 700 do 900 mm</t>
  </si>
  <si>
    <t>-802975977</t>
  </si>
  <si>
    <t>Odstranění stromů s odřezáním kmene a s odvětvením listnatých, průměru kmene přes 700 do 900 mm</t>
  </si>
  <si>
    <t>https://podminky.urs.cz/item/CS_URS_2024_01/112101104</t>
  </si>
  <si>
    <t>112251101</t>
  </si>
  <si>
    <t>Odstranění pařezů průměru přes 100 do 300 mm</t>
  </si>
  <si>
    <t>-963793934</t>
  </si>
  <si>
    <t>Odstranění pařezů strojně s jejich vykopáním nebo vytrháním průměru přes 100 do 300 mm</t>
  </si>
  <si>
    <t>https://podminky.urs.cz/item/CS_URS_2024_01/112251101</t>
  </si>
  <si>
    <t>112251102</t>
  </si>
  <si>
    <t>Odstranění pařezů průměru přes 300 do 500 mm</t>
  </si>
  <si>
    <t>599841208</t>
  </si>
  <si>
    <t>Odstranění pařezů strojně s jejich vykopáním nebo vytrháním průměru přes 300 do 500 mm</t>
  </si>
  <si>
    <t>https://podminky.urs.cz/item/CS_URS_2024_01/112251102</t>
  </si>
  <si>
    <t>112251103</t>
  </si>
  <si>
    <t>Odstranění pařezů průměru přes 500 do 700 mm</t>
  </si>
  <si>
    <t>-1397493573</t>
  </si>
  <si>
    <t>Odstranění pařezů strojně s jejich vykopáním nebo vytrháním průměru přes 500 do 700 mm</t>
  </si>
  <si>
    <t>https://podminky.urs.cz/item/CS_URS_2024_01/112251103</t>
  </si>
  <si>
    <t>112251104</t>
  </si>
  <si>
    <t>Odstranění pařezů průměru přes 700 do 900 mm</t>
  </si>
  <si>
    <t>1179822886</t>
  </si>
  <si>
    <t>Odstranění pařezů strojně s jejich vykopáním nebo vytrháním průměru přes 700 do 900 mm</t>
  </si>
  <si>
    <t>https://podminky.urs.cz/item/CS_URS_2024_01/112251104</t>
  </si>
  <si>
    <t>113107122</t>
  </si>
  <si>
    <t>Odstranění podkladu z kameniva drceného tl přes 100 do 200 mm ručně</t>
  </si>
  <si>
    <t>1969285696</t>
  </si>
  <si>
    <t>Odstranění podkladů nebo krytů ručně s přemístěním hmot na skládku na vzdálenost do 3 m nebo s naložením na dopravní prostředek z kameniva hrubého drceného, o tl. vrstvy přes 100 do 200 mm</t>
  </si>
  <si>
    <t>https://podminky.urs.cz/item/CS_URS_2024_01/113107122</t>
  </si>
  <si>
    <t>358</t>
  </si>
  <si>
    <t>113202111</t>
  </si>
  <si>
    <t>Vytrhání obrub krajníků obrubníků stojatých</t>
  </si>
  <si>
    <t>m</t>
  </si>
  <si>
    <t>1115023507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</si>
  <si>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</si>
  <si>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</si>
  <si>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52</t>
  </si>
  <si>
    <t>122251105</t>
  </si>
  <si>
    <t>Odkopávky a prokopávky nezapažené v hornině třídy těžitelnosti I skupiny 3 objem do 1000 m3 strojně</t>
  </si>
  <si>
    <t>m3</t>
  </si>
  <si>
    <t>-551326691</t>
  </si>
  <si>
    <t>Odkopávky a prokopávky nezapažené strojně v hornině třídy těžitelnosti I skupiny 3 přes 500 do 1 000 m3</t>
  </si>
  <si>
    <t>https://podminky.urs.cz/item/CS_URS_2024_01/122251105</t>
  </si>
  <si>
    <t>Poznámka k položce:_x000d_
sanace</t>
  </si>
  <si>
    <t>plan*0,5</t>
  </si>
  <si>
    <t>13</t>
  </si>
  <si>
    <t>122252205</t>
  </si>
  <si>
    <t>Odkopávky a prokopávky nezapažené pro silnice a dálnice v hornině třídy těžitelnosti I objem do 1000 m3 strojně</t>
  </si>
  <si>
    <t>-2051445706</t>
  </si>
  <si>
    <t>Odkopávky a prokopávky nezapažené pro silnice a dálnice strojně v hornině třídy těžitelnosti I přes 500 do 1 000 m3</t>
  </si>
  <si>
    <t>https://podminky.urs.cz/item/CS_URS_2024_01/122252205</t>
  </si>
  <si>
    <t>14</t>
  </si>
  <si>
    <t>132151102</t>
  </si>
  <si>
    <t>Hloubení rýh nezapažených š do 800 mm v hornině třídy těžitelnosti I skupiny 1 a 2 objem do 50 m3 strojně</t>
  </si>
  <si>
    <t>2131522109</t>
  </si>
  <si>
    <t>Hloubení nezapažených rýh šířky do 800 mm strojně s urovnáním dna do předepsaného profilu a spádu v hornině třídy těžitelnosti I skupiny 1 a 2 přes 20 do 50 m3</t>
  </si>
  <si>
    <t>https://podminky.urs.cz/item/CS_URS_2024_01/132151102</t>
  </si>
  <si>
    <t>drenaz*0,16</t>
  </si>
  <si>
    <t>dl. * plocha v řezu</t>
  </si>
  <si>
    <t>15</t>
  </si>
  <si>
    <t>171151103</t>
  </si>
  <si>
    <t>Uložení sypaniny z hornin soudržných do násypů zhutněných strojně</t>
  </si>
  <si>
    <t>-1241811753</t>
  </si>
  <si>
    <t>Uložení sypanin do násypů strojně s rozprostřením sypaniny ve vrstvách a s hrubým urovnáním zhutněných z hornin soudržných jakékoliv třídy těžitelnosti</t>
  </si>
  <si>
    <t>https://podminky.urs.cz/item/CS_URS_2024_01/171151103</t>
  </si>
  <si>
    <t>16</t>
  </si>
  <si>
    <t>174151101</t>
  </si>
  <si>
    <t>Zásyp jam, šachet rýh nebo kolem objektů sypaninou se zhutněním</t>
  </si>
  <si>
    <t>558700491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</si>
  <si>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</si>
  <si>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</si>
  <si>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Poznámka k položce:_x000d_
zásyp za gabiony</t>
  </si>
  <si>
    <t>17</t>
  </si>
  <si>
    <t>181152302</t>
  </si>
  <si>
    <t>Úprava pláně pro silnice a dálnice v zářezech se zhutněním</t>
  </si>
  <si>
    <t>1950026730</t>
  </si>
  <si>
    <t>Úprava pláně na stavbách silnic a dálnic strojně v zářezech mimo skalních se zhutněním</t>
  </si>
  <si>
    <t>https://podminky.urs.cz/item/CS_URS_2024_01/181152302</t>
  </si>
  <si>
    <t>plocha pláně = plocha ochranné vrstvy</t>
  </si>
  <si>
    <t>18</t>
  </si>
  <si>
    <t>181451122</t>
  </si>
  <si>
    <t>Založení lučního trávníku výsevem pl přes 1000 m2 ve svahu přes 1:5 do 1:2</t>
  </si>
  <si>
    <t>1150358719</t>
  </si>
  <si>
    <t>Založení trávníku na půdě předem připravené plochy přes 1000 m2 výsevem včetně utažení lučního na svahu přes 1:5 do 1:2</t>
  </si>
  <si>
    <t>https://podminky.urs.cz/item/CS_URS_2024_01/181451122</t>
  </si>
  <si>
    <t>změřeno v elektronické verzi PD - funkce měření ploch</t>
  </si>
  <si>
    <t>19</t>
  </si>
  <si>
    <t>M</t>
  </si>
  <si>
    <t>005724400</t>
  </si>
  <si>
    <t>osivo směs travní hřištní</t>
  </si>
  <si>
    <t>kg</t>
  </si>
  <si>
    <t>1450499985</t>
  </si>
  <si>
    <t>trava*0,05</t>
  </si>
  <si>
    <t>zatravňovaná plocha * spotřeba na m2</t>
  </si>
  <si>
    <t>20</t>
  </si>
  <si>
    <t>182151111</t>
  </si>
  <si>
    <t>Svahování v zářezech v hornině třídy těžitelnosti I skupiny 1 až 3 strojně</t>
  </si>
  <si>
    <t>569827688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</si>
  <si>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</si>
  <si>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</si>
  <si>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445,5</t>
  </si>
  <si>
    <t>AG.R-1</t>
  </si>
  <si>
    <t>Likvidace výkopku dle platné legislativy</t>
  </si>
  <si>
    <t>-658613217</t>
  </si>
  <si>
    <t>Vodorovné přemístění výkopku po suchu na zvolenou skládku dle možností zhotovitele bez ohledu na dopravní vzdálenost, uložení na skládku, poplatku za skládkovné - likvidace dle platné legislativy vč. všech souvisejících činností</t>
  </si>
  <si>
    <t>Poznámka k položce:_x000d_
např. recyklační středisko KVD Plus s.r.o. (vzd. 16 km, Dolní Beřkovice)_x000d_
_x000d_
1. V ceně jsou započteny i náhrady za jízdu loženého vozidla v terénu, ve výkopišti nebo na násypišti._x000d_
2. V ceně jsou započteny i náklady na vodorovné přemístění vybouraných hmot a sutí až na místo definitivního uložení na vzdálenost od těžiště nakládky do místa vykládky (řízená skládka odpadů)._x000d_
3. V cenách jsou započteny i náklady a) při vodorovné dopravě po suchu na přepravu za ztížených provozních podmínek, b) na požadovaný způsob uložení vybouraných hmot a sutí na skládce._x000d_
4. V ceně je započten i poplatek za uložení vybouraných hmot a sutí na uvažované řízené skládce odpadů dle zákona 185/2001 Sb._x000d_
5. Množství jednotek vybouraných hmot a sutí se určí v m3 původní konstrukce před zahájením bouracích prací._x000d_
6. Bude-li zhotovitelem zvoleno jiné místo uložení odsouhlasené objednatelem, bude v ceně započtena dopravní vzdálenost až na místo uložení, včetně všech souvisejících činností, poplatků, projednání apod._x000d_
7. Zhotovitel předloží objednateli doklad o likvidaci výkopku (vážné lístky, popř. čestné prohlášení)._x000d_
8. Položka je uvažována včetně všech dalších souvisejících činností.</t>
  </si>
  <si>
    <t>odkopavky - nasyp + ryha800 - zasyp</t>
  </si>
  <si>
    <t>22</t>
  </si>
  <si>
    <t>R1</t>
  </si>
  <si>
    <t>Likvidace dřevní hmoty odstraněných křovin a stromů dle platné legislativy</t>
  </si>
  <si>
    <t>1372218735</t>
  </si>
  <si>
    <t>Likvidace dřevní hmoty odstraněných křovin a stromů dle platné legislativy včetně všech souvisejících činností</t>
  </si>
  <si>
    <t>Poznámka k položce:_x000d_
1. Likvidovány budou křoviny, větve a pařezy (kmeny stromů dopraví zhotovitel na místo určené obcí Vysoká)_x000d_
2. V případě štěpkování do kalkulace zahrnout zapůjčení štěpkovače na určitou dobu, dovoz a odvoz (km) štěpkovače, samotné štěpkování a následný odvoz štěpky do kompostárny</t>
  </si>
  <si>
    <t>Zakládání</t>
  </si>
  <si>
    <t>23</t>
  </si>
  <si>
    <t>212751104</t>
  </si>
  <si>
    <t>Trativod z drenážních trubek flexibilních PVC-U SN 4 perforace 360° včetně lože otevřený výkop DN 100 pro meliorace</t>
  </si>
  <si>
    <t>-1414414731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</si>
  <si>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</si>
  <si>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https://podminky.urs.cz/item/CS_URS_2024_01/212751104</t>
  </si>
  <si>
    <t>24</t>
  </si>
  <si>
    <t>271532211</t>
  </si>
  <si>
    <t>Podsyp pod základové konstrukce se zhutněním z hrubého kameniva frakce 32 až 63 mm</t>
  </si>
  <si>
    <t>-2022442204</t>
  </si>
  <si>
    <t>Podsyp pod základové konstrukce se zhutněním a urovnáním povrchu z kameniva hrubého, frakce 32 - 63 mm</t>
  </si>
  <si>
    <t>https://podminky.urs.cz/item/CS_URS_2024_01/271532211</t>
  </si>
  <si>
    <t>Poznámka k položce:_x000d_
podsyp pod gabiony</t>
  </si>
  <si>
    <t>1*10*0,2</t>
  </si>
  <si>
    <t>plocha*tl</t>
  </si>
  <si>
    <t>Svislé a kompletní konstrukce</t>
  </si>
  <si>
    <t>25</t>
  </si>
  <si>
    <t>327215111</t>
  </si>
  <si>
    <t>Opěrná zeď z gabionů dvouzákrutová síť s povrchovou úpravou galfan vyplněná lomovým kamenem</t>
  </si>
  <si>
    <t>1241285994</t>
  </si>
  <si>
    <t>Opěrné zdi z drátokamenných gravitačních konstrukcí (gabionů) z lomového kamene neupraveného výplňového na sucho ze splétané dvouzákrutové ocelové sítě s povrchovou úpravou galfan</t>
  </si>
  <si>
    <t>https://podminky.urs.cz/item/CS_URS_2024_01/327215111</t>
  </si>
  <si>
    <t>(0,5*0,5+0,75*0,5+1*0,8)*10</t>
  </si>
  <si>
    <t xml:space="preserve">plocha v  řezu * délka</t>
  </si>
  <si>
    <t>Komunikace pozemní</t>
  </si>
  <si>
    <t>26</t>
  </si>
  <si>
    <t>564851111</t>
  </si>
  <si>
    <t>Podklad ze štěrkodrtě ŠD plochy přes 100 m2 tl 150 mm</t>
  </si>
  <si>
    <t>1997105234</t>
  </si>
  <si>
    <t>Podklad ze štěrkodrti ŠD s rozprostřením a zhutněním plochy přes 100 m2, po zhutnění tl. 150 mm</t>
  </si>
  <si>
    <t>https://podminky.urs.cz/item/CS_URS_2024_01/564851111</t>
  </si>
  <si>
    <t>Poznámka k položce:_x000d_
ŠD fr. 0-32</t>
  </si>
  <si>
    <t>acp + 227*2*0,15</t>
  </si>
  <si>
    <t>plocha spodní podkladní vrstvy = plocha infiltračního postřiku + plocha krajnic + rozšíření vrstvy</t>
  </si>
  <si>
    <t>27</t>
  </si>
  <si>
    <t>564861111</t>
  </si>
  <si>
    <t>Podklad ze štěrkodrtě ŠD plochy přes 100 m2 tl 200 mm</t>
  </si>
  <si>
    <t>1116294528</t>
  </si>
  <si>
    <t>Podklad ze štěrkodrti ŠD s rozprostřením a zhutněním plochy přes 100 m2, po zhutnění tl. 200 mm</t>
  </si>
  <si>
    <t>https://podminky.urs.cz/item/CS_URS_2024_01/564861111</t>
  </si>
  <si>
    <t>Poznámka k položce:_x000d_
ŠD fr. 0-63</t>
  </si>
  <si>
    <t>podklad + 227*2*0,2</t>
  </si>
  <si>
    <t>ochranná vrstva = plocha spodní podkladní vrstvy + rozšíření vrstvy</t>
  </si>
  <si>
    <t>28</t>
  </si>
  <si>
    <t>564871111</t>
  </si>
  <si>
    <t>Podklad ze štěrkodrtě ŠD plochy přes 100 m2 tl 250 mm</t>
  </si>
  <si>
    <t>431166883</t>
  </si>
  <si>
    <t>Podklad ze štěrkodrti ŠD s rozprostřením a zhutněním plochy přes 100 m2, po zhutnění tl. 250 mm</t>
  </si>
  <si>
    <t>https://podminky.urs.cz/item/CS_URS_2024_01/564871111</t>
  </si>
  <si>
    <t>plan*2</t>
  </si>
  <si>
    <t>položení ve 2 vrstvách</t>
  </si>
  <si>
    <t>29</t>
  </si>
  <si>
    <t>565155121</t>
  </si>
  <si>
    <t>Asfaltový beton vrstva podkladní ACP 16 (obalované kamenivo OKS) tl 70 mm š přes 3 m</t>
  </si>
  <si>
    <t>932390616</t>
  </si>
  <si>
    <t>Asfaltový beton vrstva podkladní ACP 16 (obalované kamenivo střednězrnné - OKS) s rozprostřením a zhutněním v pruhu šířky přes 3 m, po zhutnění tl. 70 mm</t>
  </si>
  <si>
    <t>https://podminky.urs.cz/item/CS_URS_2024_01/565155121</t>
  </si>
  <si>
    <t>vozovka*1,05</t>
  </si>
  <si>
    <t>plocha podkladní asfaltové vrstvy = plocha spojovacího postřiku + rozšíření vrstvy</t>
  </si>
  <si>
    <t>30</t>
  </si>
  <si>
    <t>573211108</t>
  </si>
  <si>
    <t>Postřik živičný spojovací z asfaltu v množství 0,40 kg/m2</t>
  </si>
  <si>
    <t>-1606778820</t>
  </si>
  <si>
    <t>Postřik spojovací PS bez posypu kamenivem z asfaltu silničního, v množství 0,40 kg/m2</t>
  </si>
  <si>
    <t>https://podminky.urs.cz/item/CS_URS_2024_01/573211108</t>
  </si>
  <si>
    <t>plocha spojovacího postřiku = plocha obrusné vrstvy</t>
  </si>
  <si>
    <t>31</t>
  </si>
  <si>
    <t>57321111R</t>
  </si>
  <si>
    <t>Postřik živičný infiltrační z asfaltu v množství 0,70 kg/m2</t>
  </si>
  <si>
    <t>-951293879</t>
  </si>
  <si>
    <t>Postřik infiltrační PS bez posypu kamenivem z asfaltu silničního, v množství 0,70 kg/m2</t>
  </si>
  <si>
    <t>plocha infiltračního postřiku = plocha podkladní asfaltové vrstvy</t>
  </si>
  <si>
    <t>32</t>
  </si>
  <si>
    <t>577134111</t>
  </si>
  <si>
    <t>Asfaltový beton vrstva obrusná ACO 11+ (ABS) tř. I tl 40 mm š do 3 m z nemodifikovaného asfaltu</t>
  </si>
  <si>
    <t>1762997896</t>
  </si>
  <si>
    <t>Asfaltový beton vrstva obrusná ACO 11 (ABS) s rozprostřením a se zhutněním z nemodifikovaného asfaltu v pruhu šířky do 3 m tř. I (ACO 11+), po zhutnění tl. 40 mm</t>
  </si>
  <si>
    <t>https://podminky.urs.cz/item/CS_URS_2024_01/577134111</t>
  </si>
  <si>
    <t>227*4+108</t>
  </si>
  <si>
    <t>plocha obrusné vrstvy = délka cesty * šířka + rozšíření na začátku cesty a konci cesty + sjezdy</t>
  </si>
  <si>
    <t>Ostatní konstrukce a práce, bourání</t>
  </si>
  <si>
    <t>33</t>
  </si>
  <si>
    <t>912211111</t>
  </si>
  <si>
    <t>Montáž směrového sloupku silničního plastového prosté uložení bez betonového základu</t>
  </si>
  <si>
    <t>1237479985</t>
  </si>
  <si>
    <t>Montáž směrového sloupku plastového s odrazkou prostým uložením bez betonového základu silničního</t>
  </si>
  <si>
    <t>https://podminky.urs.cz/item/CS_URS_2024_01/912211111</t>
  </si>
  <si>
    <t>34</t>
  </si>
  <si>
    <t>40445158</t>
  </si>
  <si>
    <t>sloupek směrový silniční plastový 1,2m</t>
  </si>
  <si>
    <t>1345379313</t>
  </si>
  <si>
    <t>2"Z11g</t>
  </si>
  <si>
    <t>35</t>
  </si>
  <si>
    <t>914111111</t>
  </si>
  <si>
    <t>Montáž svislé dopravní značky do velikosti 1 m2 objímkami na sloupek nebo konzolu</t>
  </si>
  <si>
    <t>-541157112</t>
  </si>
  <si>
    <t>Montáž svislé dopravní značky základní velikosti do 1 m2 objímkami na sloupky nebo konzoly</t>
  </si>
  <si>
    <t>https://podminky.urs.cz/item/CS_URS_2024_01/914111111</t>
  </si>
  <si>
    <t>počet ks dle PD</t>
  </si>
  <si>
    <t>36</t>
  </si>
  <si>
    <t>404440000</t>
  </si>
  <si>
    <t>značky upravující přednost P1, P4 700mm</t>
  </si>
  <si>
    <t>-1453644674</t>
  </si>
  <si>
    <t>Poznámka k položce:_x000d_
P4</t>
  </si>
  <si>
    <t>37</t>
  </si>
  <si>
    <t>916131213</t>
  </si>
  <si>
    <t>Osazení silničního obrubníku betonového stojatého s boční opěrou do lože z betonu prostého</t>
  </si>
  <si>
    <t>-694333365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</si>
  <si>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</si>
  <si>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</si>
  <si>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38</t>
  </si>
  <si>
    <t>59217031</t>
  </si>
  <si>
    <t>obrubník silniční betonový 1000x150x250mm</t>
  </si>
  <si>
    <t>-1590299152</t>
  </si>
  <si>
    <t>39</t>
  </si>
  <si>
    <t>919726202</t>
  </si>
  <si>
    <t>Geotextilie pro vyztužení, separaci a filtraci tkaná z PP podélná pevnost v tahu přes 15 do 50 kN/m</t>
  </si>
  <si>
    <t>443542296</t>
  </si>
  <si>
    <t>Geotextilie tkaná pro vyztužení, separaci nebo filtraci z polypropylenu, podélná pevnost v tahu přes 15 do 50 kN/m</t>
  </si>
  <si>
    <t>https://podminky.urs.cz/item/CS_URS_2024_01/919726202</t>
  </si>
  <si>
    <t>plan*1,2</t>
  </si>
  <si>
    <t>40</t>
  </si>
  <si>
    <t>938909111</t>
  </si>
  <si>
    <t>Čištění vozovek metením strojně podkladu nebo krytu štěrkového</t>
  </si>
  <si>
    <t>-547616443</t>
  </si>
  <si>
    <t>Čištění vozovek metením bláta, prachu nebo hlinitého nánosu s odklizením na hromady na vzdálenost do 20 m nebo naložením na dopravní prostředek strojně povrchu podkladu nebo krytu štěrkového</t>
  </si>
  <si>
    <t>https://podminky.urs.cz/item/CS_URS_2024_01/938909111</t>
  </si>
  <si>
    <t>Poznámka k položce:_x000d_
očištění štěrku před provedením infiltračního postřiku resp. ACP před provedením spojovacího postřiku</t>
  </si>
  <si>
    <t>41</t>
  </si>
  <si>
    <t>938909311</t>
  </si>
  <si>
    <t>Čištění vozovek metením strojně podkladu nebo krytu betonového nebo živičného</t>
  </si>
  <si>
    <t>161564671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</si>
  <si>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</si>
  <si>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https://podminky.urs.cz/item/CS_URS_2024_01/938909311</t>
  </si>
  <si>
    <t>99</t>
  </si>
  <si>
    <t>Přesun hmot a manipulace se sutí</t>
  </si>
  <si>
    <t>42</t>
  </si>
  <si>
    <t>998225111</t>
  </si>
  <si>
    <t>Přesun hmot pro pozemní komunikace s krytem z kamene, monolitickým betonovým nebo živičným</t>
  </si>
  <si>
    <t>t</t>
  </si>
  <si>
    <t>1874650583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</si>
  <si>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</si>
  <si>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</si>
  <si>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997</t>
  </si>
  <si>
    <t>Přesun sutě</t>
  </si>
  <si>
    <t>43</t>
  </si>
  <si>
    <t>99722181R</t>
  </si>
  <si>
    <t>Likvidace vybouraných hmot a sutí z prostého betonu dle platné legislativy, včetně předložení dokladu o likvidaci</t>
  </si>
  <si>
    <t>1808014690</t>
  </si>
  <si>
    <t>Vodorovné přemístění vybouraných hmot a sutí z prostého betonu zatříděného do Katalogu odpadů pod kódem 17 01 01 po suchu na zvolenou skládku dle možností zhotovitele bez ohledu na dopravní vzdálenost, uložení na skládku, poplatku za skládkovné - likvidace dle platné legislativy vč. všech souvisejících činností</t>
  </si>
  <si>
    <t>Poznámka k položce:_x000d_
např. recyklační středisko KVD Plus s.r.o. (vzd. 16 km, Dolní Beřkovice)_x000d_
_x000d_
1. V ceně jsou započteny i náhrady za jízdu loženého vozidla v terénu, ve výkopišti nebo na_x000d_
násypišti._x000d_
2. V ceně jsou započteny i náklady na vodorovné přemístění vybouraných hmot a sutí až na místo_x000d_
definitivního uložení na vzdálenost od těžiště nakládky do místa vykládky (řízená skládka odpadů)._x000d_
3. V cenách jsou započteny i náklady a) při vodorovné dopravě po suchu na přepravu za ztížených_x000d_
provozních podmínek, b) na požadovaný způsob uložení vybouraných hmot a sutí na skládce._x000d_
4. V ceně je započten i poplatek za uložení vybouraných hmot a sutí na uvažované řízené skládce_x000d_
odpadů dle zákona 185/2001 Sb._x000d_
5. Množství jednotek vybouraných hmot a sutí se určí v m3 původní konstrukce před zahájením_x000d_
bouracích prací._x000d_
6. Bude-li zhotovitelem zvoleno jiné místo uložení odsouhlasené objednatelem, bude v ceně_x000d_
započtena dopravní vzdálenost až na místo uložení, včetně všech souvisejících činností, poplatků,_x000d_
projednání apod._x000d_
7. Zhotovitel předloží objednateli doklad o likvidaci výkopku (vážné lístky, popř. čestné_x000d_
prohlášení)._x000d_
8. Položka je uvažována včetně všech dalších souvisejících činností.</t>
  </si>
  <si>
    <t>10,66</t>
  </si>
  <si>
    <t>44</t>
  </si>
  <si>
    <t>99722182R</t>
  </si>
  <si>
    <t>-1939552067</t>
  </si>
  <si>
    <t>Vodorovné přemístění vybouraných hmot a sutí z cihelzatříděného do Katalogu odpadů pod kódem 17 01 07 po suchu na zvolenou skládku dle možností zhotovitele bez ohledu na dopravní vzdálenost, uložení na skládku, poplatku za skládkovné - likvidace dle platné legislativy vč. všech souvisejících činností</t>
  </si>
  <si>
    <t>odk_sanace*1,5 "objem * předp. objemová hmotnost suti</t>
  </si>
  <si>
    <t>99722185R</t>
  </si>
  <si>
    <t>Likvidace vybouraných hmot a sutí z kameniva dle platné legislativy, včetně předložení dokladu o likvidaci</t>
  </si>
  <si>
    <t>597740878</t>
  </si>
  <si>
    <t>Vodorovné přemístění vybouraných hmot a sutí z kameniva zatříděného do Katalogu odpadů pod kódem 17 05 04 po suchu na zvolenou skládku dle možností zhotovitele bez ohledu na dopravní vzdálenost, uložení na skládku, poplatku za skládkovné - likvidace dle platné legislativy vč. všech souvisejících činností</t>
  </si>
  <si>
    <t>103,82</t>
  </si>
  <si>
    <t>kere</t>
  </si>
  <si>
    <t>stromy</t>
  </si>
  <si>
    <t>voda</t>
  </si>
  <si>
    <t>0,152</t>
  </si>
  <si>
    <t>823/21-2 - SO 800 Doprovodná zeleň k cestě VC9A</t>
  </si>
  <si>
    <t xml:space="preserve">    998 - Přesun hmot</t>
  </si>
  <si>
    <t>183101221</t>
  </si>
  <si>
    <t>Jamky pro výsadbu s výměnou 50 % půdy zeminy skupiny 1 až 4 obj přes 0,4 do 1 m3 v rovině a svahu do 1:5</t>
  </si>
  <si>
    <t>1560761648</t>
  </si>
  <si>
    <t>Hloubení jamek pro vysazování rostlin v zemině skupiny 1 až 4 s výměnou půdy z 50% v rovině nebo na svahu do 1:5, objemu přes 0,40 do 1,00 m3</t>
  </si>
  <si>
    <t>https://podminky.urs.cz/item/CS_URS_2024_01/183101221</t>
  </si>
  <si>
    <t>4+2+1+1+3</t>
  </si>
  <si>
    <t>103211000</t>
  </si>
  <si>
    <t>zahradní substrát pro výsadbu VL</t>
  </si>
  <si>
    <t>1796682174</t>
  </si>
  <si>
    <t>stromy*0,6</t>
  </si>
  <si>
    <t>183105114</t>
  </si>
  <si>
    <t>Hloubení jamek bez výměny půdy zeminy skupiny 1 až 4 obj přes 0,05 do 0,125 m3 ve svahu přes 1:2 do 1:1</t>
  </si>
  <si>
    <t>-1531382798</t>
  </si>
  <si>
    <t>Hloubení jamek pro vysazování rostlin v zemině skupiny 1 až 4 bez výměny půdy na svahu přes 1:2 do 1:1, objemu přes 0,05 do 0,125 m3</t>
  </si>
  <si>
    <t>https://podminky.urs.cz/item/CS_URS_2024_01/183105114</t>
  </si>
  <si>
    <t>184102114</t>
  </si>
  <si>
    <t>Výsadba dřeviny s balem D přes 0,4 do 0,5 m do jamky se zalitím v rovině a svahu do 1:5</t>
  </si>
  <si>
    <t>1341106134</t>
  </si>
  <si>
    <t>Výsadba dřeviny s balem do předem vyhloubené jamky se zalitím v rovině nebo na svahu do 1:5, při průměru balu přes 400 do 500 mm</t>
  </si>
  <si>
    <t>https://podminky.urs.cz/item/CS_URS_2024_01/184102114</t>
  </si>
  <si>
    <t xml:space="preserve">Poznámka k položce:_x000d_
_x000d_
</t>
  </si>
  <si>
    <t>026R1</t>
  </si>
  <si>
    <t>Dub letní /Quercus robur/ OK 8 - 10 cm, min. 180 cm, bal</t>
  </si>
  <si>
    <t>112315113</t>
  </si>
  <si>
    <t>sazenice stromu s balem, obvod kmene 8-10 cm, výška min. 180 cm</t>
  </si>
  <si>
    <t>počet kusů dle PD</t>
  </si>
  <si>
    <t>026R2</t>
  </si>
  <si>
    <t>Javor babyka /Acer platanoides/ OK 8 - 10 cm, min. 180 cm, bal</t>
  </si>
  <si>
    <t>149007881</t>
  </si>
  <si>
    <t>026R4</t>
  </si>
  <si>
    <t>Javor mléč /Acer platanoides/, OK 8-10 cm, min. 180 cm, bal</t>
  </si>
  <si>
    <t>1206948120</t>
  </si>
  <si>
    <t>026R5</t>
  </si>
  <si>
    <t>Lípa srdčitá /Tilia cordata/, OK 8-10 cm, min. 180 cm, bal</t>
  </si>
  <si>
    <t>-379969139</t>
  </si>
  <si>
    <t>184102211</t>
  </si>
  <si>
    <t>Výsadba keře bez balu v do 1 m do jamky se zalitím v rovině a svahu do 1:5</t>
  </si>
  <si>
    <t>609080747</t>
  </si>
  <si>
    <t>Výsadba keře bez balu do předem vyhloubené jamky se zalitím v rovině nebo na svahu do 1:5 výšky do 1 m v terénu</t>
  </si>
  <si>
    <t>https://podminky.urs.cz/item/CS_URS_2024_01/184102211</t>
  </si>
  <si>
    <t>02650R01</t>
  </si>
  <si>
    <t>Bez černý /Sambucus nigra/</t>
  </si>
  <si>
    <t>-2140418178</t>
  </si>
  <si>
    <t>sazenice keře prostokořenná, velikost min. 40 - 60 cm, min. se 3 výhonky</t>
  </si>
  <si>
    <t>02650R02</t>
  </si>
  <si>
    <t>Hloh obecný /Crateagus leavigata/</t>
  </si>
  <si>
    <t>-942160447</t>
  </si>
  <si>
    <t>02650R03</t>
  </si>
  <si>
    <t>Růže šípková /Rosa canina/</t>
  </si>
  <si>
    <t>-210439471</t>
  </si>
  <si>
    <t>02650R04</t>
  </si>
  <si>
    <t>Ptačí zob /Ligustrum vulgare/</t>
  </si>
  <si>
    <t>-212758044</t>
  </si>
  <si>
    <t>02650R05</t>
  </si>
  <si>
    <t>Svída krvavá /Cornus sanguinea/</t>
  </si>
  <si>
    <t>1835855032</t>
  </si>
  <si>
    <t>02650R06</t>
  </si>
  <si>
    <t>Líska obecná /Corylus avellana/</t>
  </si>
  <si>
    <t>363637441</t>
  </si>
  <si>
    <t>02650R07</t>
  </si>
  <si>
    <t>Trnka obecná /Prunus spinosa/</t>
  </si>
  <si>
    <t>2014390856</t>
  </si>
  <si>
    <t>184215133</t>
  </si>
  <si>
    <t>Ukotvení kmene dřevin v rovině nebo na svahu do 1:5 třemi kůly D do 0,1 m dl přes 2 do 3 m</t>
  </si>
  <si>
    <t>1925487324</t>
  </si>
  <si>
    <t>Ukotvení dřeviny kůly v rovině nebo na svahu do 1:5 třemi kůly, délky přes 2 do 3 m</t>
  </si>
  <si>
    <t>https://podminky.urs.cz/item/CS_URS_2024_01/184215133</t>
  </si>
  <si>
    <t>605912550</t>
  </si>
  <si>
    <t>kůl vyvazovací dřevěný impregnovaný D 8cm dl 2,5m</t>
  </si>
  <si>
    <t>1813313993</t>
  </si>
  <si>
    <t>stromy*3</t>
  </si>
  <si>
    <t>605912550-1</t>
  </si>
  <si>
    <t>Vyvazovací příčka, půlkuláč</t>
  </si>
  <si>
    <t>976505860</t>
  </si>
  <si>
    <t>605912550-2</t>
  </si>
  <si>
    <t>Vyvazovací popruh</t>
  </si>
  <si>
    <t>1436803833</t>
  </si>
  <si>
    <t>184813121</t>
  </si>
  <si>
    <t>Ochrana dřevin před okusem ručně pletivem v rovině a svahu do 1:5</t>
  </si>
  <si>
    <t>65613169</t>
  </si>
  <si>
    <t>Ochrana dřevin před okusem zvěří ručně v rovině nebo ve svahu do 1:5, pletivem, výšky do 2 m</t>
  </si>
  <si>
    <t>https://podminky.urs.cz/item/CS_URS_2024_01/184813121</t>
  </si>
  <si>
    <t>184816111</t>
  </si>
  <si>
    <t>Hnojení sazenic průmyslovými hnojivy do 0,25 kg k jedné sazenici</t>
  </si>
  <si>
    <t>393850534</t>
  </si>
  <si>
    <t>Hnojení sazenic průmyslovými hnojivy v množství do 0,25 kg k jedné sazenici</t>
  </si>
  <si>
    <t>https://podminky.urs.cz/item/CS_URS_2024_01/184816111</t>
  </si>
  <si>
    <t>stromy + kere</t>
  </si>
  <si>
    <t>2519115R</t>
  </si>
  <si>
    <t>mykorhizní přípravek</t>
  </si>
  <si>
    <t>-966663582</t>
  </si>
  <si>
    <t>(stromy*75+kere*50)/1000</t>
  </si>
  <si>
    <t>(počet stromů * 75 g ke každé sazenici + počet keřů * 50 g ke každé sazenici)/přepočet na kg</t>
  </si>
  <si>
    <t>18491142R</t>
  </si>
  <si>
    <t>Mulčování výsadbových jamek senem nebo slámou tl. do 0,1 m v rovině a svahu do 1:5</t>
  </si>
  <si>
    <t>412230691</t>
  </si>
  <si>
    <t>Poznámka k položce:_x000d_
jako mulč se použije pokosená tráva , která se nechá na místě usušit. Pokud by počasí posekané seno znehodnotilo tj. bylo by mokré a zetlelo by, tak se jako mulč použije sláma.</t>
  </si>
  <si>
    <t>184911432</t>
  </si>
  <si>
    <t>Mulčování rostlin kůrou tl přes 0,1 do 0,15 m ve svahu přes 1:5 do 1:2</t>
  </si>
  <si>
    <t>-1725699971</t>
  </si>
  <si>
    <t>Mulčování vysazených rostlin mulčovací kůrou, tl. přes 100 do 150 mm na svahu přes 1:5 do 1:2</t>
  </si>
  <si>
    <t>https://podminky.urs.cz/item/CS_URS_2024_01/184911432</t>
  </si>
  <si>
    <t>stromy*1</t>
  </si>
  <si>
    <t>103911000</t>
  </si>
  <si>
    <t>kůra mulčovací VL</t>
  </si>
  <si>
    <t>1192138444</t>
  </si>
  <si>
    <t>stromy*0,15</t>
  </si>
  <si>
    <t>185804311</t>
  </si>
  <si>
    <t>Zalití rostlin vodou plocha do 20 m2</t>
  </si>
  <si>
    <t>575298941</t>
  </si>
  <si>
    <t>Zalití rostlin vodou plochy záhonů jednotlivě do 20 m2</t>
  </si>
  <si>
    <t>https://podminky.urs.cz/item/CS_URS_2024_01/185804311</t>
  </si>
  <si>
    <t>stromy*0,01+kere*0,001</t>
  </si>
  <si>
    <t>185851121</t>
  </si>
  <si>
    <t>Dovoz vody pro zálivku rostlin za vzdálenost do 1000 m</t>
  </si>
  <si>
    <t>-1588171478</t>
  </si>
  <si>
    <t>Dovoz vody pro zálivku rostlin na vzdálenost do 1000 m</t>
  </si>
  <si>
    <t>https://podminky.urs.cz/item/CS_URS_2024_01/185851121</t>
  </si>
  <si>
    <t>185851129</t>
  </si>
  <si>
    <t>Příplatek k dovozu vody pro zálivku rostlin do 1000 m ZKD 1000 m</t>
  </si>
  <si>
    <t>2108711608</t>
  </si>
  <si>
    <t>Dovoz vody pro zálivku rostlin Příplatek k ceně za každých dalších i započatých 1000 m</t>
  </si>
  <si>
    <t>https://podminky.urs.cz/item/CS_URS_2024_01/185851129</t>
  </si>
  <si>
    <t>voda*2</t>
  </si>
  <si>
    <t>příplatek k dovozu vody za další 2 km</t>
  </si>
  <si>
    <t>348951250</t>
  </si>
  <si>
    <t>Osazení oplocení lesních kultur výšky do 1,5 m s drátěným pletivem</t>
  </si>
  <si>
    <t>1821901777</t>
  </si>
  <si>
    <t>Osazení oplocení lesních kultur včetně dřevěných kůlů průměru do 120 mm, v osové vzdálenosti 3 m (dodávka řeziva ve specifikaci) v oplocení výšky do 1,5 m s drátěným pletivem</t>
  </si>
  <si>
    <t>https://podminky.urs.cz/item/CS_URS_2024_01/348951250</t>
  </si>
  <si>
    <t>230</t>
  </si>
  <si>
    <t>348952261</t>
  </si>
  <si>
    <t>Osazení vrat z plotových tyček výšky do 1,5 m plochy do 2 m2</t>
  </si>
  <si>
    <t>-984008040</t>
  </si>
  <si>
    <t>Osazení oplocení lesních kultur vrata z plotových tyček výšky do 1,5 m plochy do 2 m2</t>
  </si>
  <si>
    <t>https://podminky.urs.cz/item/CS_URS_2024_01/348952261</t>
  </si>
  <si>
    <t>998</t>
  </si>
  <si>
    <t>Přesun hmot</t>
  </si>
  <si>
    <t>998231311</t>
  </si>
  <si>
    <t>Přesun hmot pro sadovnické a krajinářské úpravy vodorovně do 5000 m</t>
  </si>
  <si>
    <t>376430733</t>
  </si>
  <si>
    <t>Přesun hmot pro sadovnické a krajinářské úpravy strojně dopravní vzdálenost do 5000 m</t>
  </si>
  <si>
    <t>https://podminky.urs.cz/item/CS_URS_2024_01/998231311</t>
  </si>
  <si>
    <t>stromy25p</t>
  </si>
  <si>
    <t>920</t>
  </si>
  <si>
    <t>0,456</t>
  </si>
  <si>
    <t>823/21-3 - SO 800 Doprovodná zeleň k cestě VC9A - následná péče - 1. rok</t>
  </si>
  <si>
    <t>111111333</t>
  </si>
  <si>
    <t>Odstranění ruderálního porostu přes 500 m2 naložení a odvoz do 20 km ve svahu přes 1:2 do 1:1</t>
  </si>
  <si>
    <t>289860872</t>
  </si>
  <si>
    <t>Odstranění ruderálního porostu z plochy přes 500 m2 na svahu přes 1:2 do 1:1</t>
  </si>
  <si>
    <t>https://podminky.urs.cz/item/CS_URS_2024_01/111111333</t>
  </si>
  <si>
    <t>460</t>
  </si>
  <si>
    <t>111151131</t>
  </si>
  <si>
    <t>Pokosení trávníku lučního pl do 1000 m2 s odvozem do 20 km v rovině a svahu do 1:5</t>
  </si>
  <si>
    <t>1759953378</t>
  </si>
  <si>
    <t>Pokosení trávníku při souvislé ploše do 1000 m2 lučního v rovině nebo svahu do 1:5</t>
  </si>
  <si>
    <t>https://podminky.urs.cz/item/CS_URS_2024_01/111151131</t>
  </si>
  <si>
    <t>460*2</t>
  </si>
  <si>
    <t>plocha * četnost za rok</t>
  </si>
  <si>
    <t>-306231526</t>
  </si>
  <si>
    <t>Poznámka k položce:_x000d_
případná oprava poškozených kůlů</t>
  </si>
  <si>
    <t>stromy*0,25</t>
  </si>
  <si>
    <t>předpoklad 25 % zaokrouhlený na celé kusy</t>
  </si>
  <si>
    <t>-85813735</t>
  </si>
  <si>
    <t>stromy25p*3</t>
  </si>
  <si>
    <t>354318399</t>
  </si>
  <si>
    <t>-1734793625</t>
  </si>
  <si>
    <t>184806111</t>
  </si>
  <si>
    <t>Řez stromů netrnitých průklestem D koruny do 2 m</t>
  </si>
  <si>
    <t>521196767</t>
  </si>
  <si>
    <t>Řez stromů, keřů nebo růží průklestem stromů netrnitých, o průměru koruny do 2 m</t>
  </si>
  <si>
    <t>https://podminky.urs.cz/item/CS_URS_2024_01/184806111</t>
  </si>
  <si>
    <t>409403094</t>
  </si>
  <si>
    <t>184813151</t>
  </si>
  <si>
    <t>Odstranění výmladků stromu mechanicky na bázi v do 2 m průměru kmene do 0,2 m</t>
  </si>
  <si>
    <t>-546127281</t>
  </si>
  <si>
    <t>Odstranění výmladků stromu ručně, na bázi, výšky do 2 m, průměru kmene do 0,2 m</t>
  </si>
  <si>
    <t>https://podminky.urs.cz/item/CS_URS_2024_01/184813151</t>
  </si>
  <si>
    <t>573256110</t>
  </si>
  <si>
    <t>1229131015</t>
  </si>
  <si>
    <t>stromy*0,1</t>
  </si>
  <si>
    <t>185803106</t>
  </si>
  <si>
    <t>Shrabání pokoseného divokého porostu s odvozem do 20 km</t>
  </si>
  <si>
    <t>ha</t>
  </si>
  <si>
    <t>-1447837281</t>
  </si>
  <si>
    <t>Shrabání pokoseného porostu a organických naplavenin s odvozem do 20 km divokého porostu</t>
  </si>
  <si>
    <t>https://podminky.urs.cz/item/CS_URS_2024_01/185803106</t>
  </si>
  <si>
    <t>trava/10000</t>
  </si>
  <si>
    <t>-1422558516</t>
  </si>
  <si>
    <t>stromy*0,01*3 + 42*0,001*3</t>
  </si>
  <si>
    <t>zalití 3x ročně - stromy 100 l vody, keře 10 l vody</t>
  </si>
  <si>
    <t>-1039923480</t>
  </si>
  <si>
    <t>2118205031</t>
  </si>
  <si>
    <t>1380</t>
  </si>
  <si>
    <t>823/21-4 - SO 800 Doprovodná zeleň k cestě VC9A - následná péče - 2. rok</t>
  </si>
  <si>
    <t>313985494</t>
  </si>
  <si>
    <t>-638031814</t>
  </si>
  <si>
    <t>460*3</t>
  </si>
  <si>
    <t>758163734</t>
  </si>
  <si>
    <t>-1977068306</t>
  </si>
  <si>
    <t>-960715001</t>
  </si>
  <si>
    <t>968172090</t>
  </si>
  <si>
    <t>1432565446</t>
  </si>
  <si>
    <t>44461305</t>
  </si>
  <si>
    <t>-108232075</t>
  </si>
  <si>
    <t>-1873200180</t>
  </si>
  <si>
    <t>-1058009163</t>
  </si>
  <si>
    <t>1319842018</t>
  </si>
  <si>
    <t>746963959</t>
  </si>
  <si>
    <t>-1956943995</t>
  </si>
  <si>
    <t>981706759</t>
  </si>
  <si>
    <t>823/21-5 - SO 800 Doprovodná zeleň k cestě VC9A - následná péče - 3. rok</t>
  </si>
  <si>
    <t>-657882387</t>
  </si>
  <si>
    <t>777400191</t>
  </si>
  <si>
    <t>-1957772589</t>
  </si>
  <si>
    <t>-467351400</t>
  </si>
  <si>
    <t>-1836728915</t>
  </si>
  <si>
    <t>-535145784</t>
  </si>
  <si>
    <t>1938450382</t>
  </si>
  <si>
    <t>-523147564</t>
  </si>
  <si>
    <t>1935093326</t>
  </si>
  <si>
    <t>-840431617</t>
  </si>
  <si>
    <t>-447223626</t>
  </si>
  <si>
    <t>1657152242</t>
  </si>
  <si>
    <t>1622528576</t>
  </si>
  <si>
    <t>340192</t>
  </si>
  <si>
    <t>1343685547</t>
  </si>
  <si>
    <t>580,65</t>
  </si>
  <si>
    <t>asf_zalivka</t>
  </si>
  <si>
    <t>asfaltová zálivka</t>
  </si>
  <si>
    <t>17,75</t>
  </si>
  <si>
    <t>142,5</t>
  </si>
  <si>
    <t>odkopávky</t>
  </si>
  <si>
    <t>objem odkopávek</t>
  </si>
  <si>
    <t>176,4</t>
  </si>
  <si>
    <t>ornice</t>
  </si>
  <si>
    <t>objem snímané ornice</t>
  </si>
  <si>
    <t>765</t>
  </si>
  <si>
    <t>673,008</t>
  </si>
  <si>
    <t>620,232</t>
  </si>
  <si>
    <t>823/21-6 - SO 102 Polní cesta VC9B</t>
  </si>
  <si>
    <t>140</t>
  </si>
  <si>
    <t>553</t>
  </si>
  <si>
    <t>M - Práce a dodávky M</t>
  </si>
  <si>
    <t xml:space="preserve">    46-M - Zemní práce při extr.mont.pracích</t>
  </si>
  <si>
    <t>121151124</t>
  </si>
  <si>
    <t>Sejmutí ornice plochy přes 500 m2 tl vrstvy přes 200 do 250 mm strojně</t>
  </si>
  <si>
    <t>-1305642064</t>
  </si>
  <si>
    <t>Sejmutí ornice strojně při souvislé ploše přes 500 m2, tl. vrstvy přes 200 do 250 mm</t>
  </si>
  <si>
    <t>https://podminky.urs.cz/item/CS_URS_2024_01/121151124</t>
  </si>
  <si>
    <t>Poznámka k položce:_x000d_
sejmutí ornice v průměrné tl. 0,15 m</t>
  </si>
  <si>
    <t>122252206</t>
  </si>
  <si>
    <t>Odkopávky a prokopávky nezapažené pro silnice a dálnice v hornině třídy těžitelnosti I objem do 5000 m3 strojně</t>
  </si>
  <si>
    <t>-1306109426</t>
  </si>
  <si>
    <t>Odkopávky a prokopávky nezapažené pro silnice a dálnice strojně v hornině třídy těžitelnosti I přes 1 000 do 5 000 m3</t>
  </si>
  <si>
    <t>https://podminky.urs.cz/item/CS_URS_2024_01/122252206</t>
  </si>
  <si>
    <t>změřeno v elektronické verzi PD - funkce měření objemů zemních prací</t>
  </si>
  <si>
    <t>1166684357</t>
  </si>
  <si>
    <t>drenaz * 0,18</t>
  </si>
  <si>
    <t>1592499594</t>
  </si>
  <si>
    <t>-1615653289</t>
  </si>
  <si>
    <t>1338898589</t>
  </si>
  <si>
    <t>-1745924390</t>
  </si>
  <si>
    <t>AG.R-2</t>
  </si>
  <si>
    <t>Likvidace ornice dle platné legislativy</t>
  </si>
  <si>
    <t>1891054385</t>
  </si>
  <si>
    <t>Vodorovné přemístění přebytečné ornice po suchu na místo trvalého uložení určené obcí Vysoká, vč. všech souvisejících činností (naložení, odvoz do 3 km, urovnání na místě trvalého uložení atd.)</t>
  </si>
  <si>
    <t>ornice*0,2</t>
  </si>
  <si>
    <t>1718419997</t>
  </si>
  <si>
    <t>561081111</t>
  </si>
  <si>
    <t>Zřízení podkladu ze zeminy upravené vápnem, cementem, směsnými pojivy tl přes 450 do 500 mm pl do 1000 m2</t>
  </si>
  <si>
    <t>413070555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</si>
  <si>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</si>
  <si>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https://podminky.urs.cz/item/CS_URS_2024_01/561081111</t>
  </si>
  <si>
    <t>58591002</t>
  </si>
  <si>
    <t>pojivo hydraulické pro stabilizaci zeminy 50% vápna</t>
  </si>
  <si>
    <t>-242815813</t>
  </si>
  <si>
    <t>(((0,5*1*1722)/100)*2)*plan/1000</t>
  </si>
  <si>
    <t>výpočet dávkování dle TP 94, příloha 5</t>
  </si>
  <si>
    <t>433225780</t>
  </si>
  <si>
    <t>acp + 131,94*2*0,15</t>
  </si>
  <si>
    <t>2132144457</t>
  </si>
  <si>
    <t>podklad + 131,94*2*0,2</t>
  </si>
  <si>
    <t>1509988666</t>
  </si>
  <si>
    <t>374371048</t>
  </si>
  <si>
    <t>1062249150</t>
  </si>
  <si>
    <t>-229999326</t>
  </si>
  <si>
    <t>131,94*4+25,24</t>
  </si>
  <si>
    <t>plocha obrusné vrstvy = délka cesty * šířka + rozšíření na začátku cesty a konci cesty</t>
  </si>
  <si>
    <t>-1918381663</t>
  </si>
  <si>
    <t>1351090894</t>
  </si>
  <si>
    <t>919112213</t>
  </si>
  <si>
    <t>Řezání spár pro vytvoření komůrky š 10 mm hl 25 mm pro těsnící zálivku v živičném krytu</t>
  </si>
  <si>
    <t>2102859433</t>
  </si>
  <si>
    <t>Řezání dilatačních spár v živičném krytu vytvoření komůrky pro těsnící zálivku šířky 10 mm, hloubky 25 mm</t>
  </si>
  <si>
    <t>https://podminky.urs.cz/item/CS_URS_2024_01/919112213</t>
  </si>
  <si>
    <t>Poznámka k položce:_x000d_
proříznutí spáry na stávající asfaltové komunikaci na začátku polní cesty</t>
  </si>
  <si>
    <t>919122112</t>
  </si>
  <si>
    <t>Těsnění spár zálivkou za tepla pro komůrky š 10 mm hl 25 mm s těsnicím profilem</t>
  </si>
  <si>
    <t>-1820117940</t>
  </si>
  <si>
    <t>Utěsnění dilatačních spár zálivkou za tepla v cementobetonovém nebo živičném krytu včetně adhezního nátěru s těsnicím profilem pod zálivkou, pro komůrky šířky 10 mm, hloubky 25 mm</t>
  </si>
  <si>
    <t>https://podminky.urs.cz/item/CS_URS_2024_01/919122112</t>
  </si>
  <si>
    <t>Poznámka k položce:_x000d_
zalití spáry v místě napojení nového krytu na stávající asfaltový povrch na začátku polní cesty</t>
  </si>
  <si>
    <t>919735112</t>
  </si>
  <si>
    <t>Řezání stávajícího živičného krytu hl přes 50 do 100 mm</t>
  </si>
  <si>
    <t>1496898425</t>
  </si>
  <si>
    <t>Řezání stávajícího živičného krytu nebo podkladu hloubky přes 50 do 100 mm</t>
  </si>
  <si>
    <t>https://podminky.urs.cz/item/CS_URS_2024_01/919735112</t>
  </si>
  <si>
    <t>Poznámka k položce:_x000d_
zaříznutí asfaltu na stávající komunikaci na začátku polní cesty</t>
  </si>
  <si>
    <t>změřeno v digitální verzi PD - funkce měření délek</t>
  </si>
  <si>
    <t>824243145</t>
  </si>
  <si>
    <t>1438996725</t>
  </si>
  <si>
    <t>648634552</t>
  </si>
  <si>
    <t>Práce a dodávky M</t>
  </si>
  <si>
    <t>46-M</t>
  </si>
  <si>
    <t>Zemní práce při extr.mont.pracích</t>
  </si>
  <si>
    <t>460171181</t>
  </si>
  <si>
    <t>Hloubení kabelových nezapažených rýh strojně š 35 cm hl 90 cm v hornině tř I skupiny 1 a 2</t>
  </si>
  <si>
    <t>64</t>
  </si>
  <si>
    <t>1871699512</t>
  </si>
  <si>
    <t>Hloubení nezapažených kabelových rýh strojně včetně urovnání dna s přemístěním výkopku do vzdálenosti 3 m od okraje jámy nebo s naložením na dopravní prostředek šířky 35 cm hloubky 90 cm v hornině třídy těžitelnosti I skupiny 1 a 2</t>
  </si>
  <si>
    <t>https://podminky.urs.cz/item/CS_URS_2024_01/460171181</t>
  </si>
  <si>
    <t>rýha_chráničky</t>
  </si>
  <si>
    <t>13,5+7,5</t>
  </si>
  <si>
    <t>460742122</t>
  </si>
  <si>
    <t>Osazení kabelových prostupů z trub plastových do rýhy s obsypem z písku průměru přes 10 do 15 cm</t>
  </si>
  <si>
    <t>487598835</t>
  </si>
  <si>
    <t>Osazení kabelových prostupů včetně utěsnění a spárování z trub plastových do rýhy, bez výkopových prací s obsypem z písku, vnitřního průměru přes 10 do 15 cm</t>
  </si>
  <si>
    <t>https://podminky.urs.cz/item/CS_URS_2024_01/460742122</t>
  </si>
  <si>
    <t>34571098</t>
  </si>
  <si>
    <t>trubka elektroinstalační dělená (chránička) D 100/110mm, HDPE</t>
  </si>
  <si>
    <t>128</t>
  </si>
  <si>
    <t>-1564674261</t>
  </si>
  <si>
    <t>13,5</t>
  </si>
  <si>
    <t>34571099</t>
  </si>
  <si>
    <t>trubka elektroinstalační dělená (chránička) D 138/160mm, HDPE</t>
  </si>
  <si>
    <t>-1974072886</t>
  </si>
  <si>
    <t>7,5</t>
  </si>
  <si>
    <t>obsyp</t>
  </si>
  <si>
    <t>2,104</t>
  </si>
  <si>
    <t>potrubi</t>
  </si>
  <si>
    <t>18,65</t>
  </si>
  <si>
    <t>16,412</t>
  </si>
  <si>
    <t>70</t>
  </si>
  <si>
    <t>823/21-7 - SO 301 Odvodnění VC9A (část obec)</t>
  </si>
  <si>
    <t xml:space="preserve">    4 - Vodorovné konstrukce</t>
  </si>
  <si>
    <t xml:space="preserve">    8 - Trubní vedení</t>
  </si>
  <si>
    <t>113107424</t>
  </si>
  <si>
    <t>Odstranění podkladu z kameniva drceného tl přes 300 do 400 mm při překopech strojně pl do 15 m2</t>
  </si>
  <si>
    <t>-1532483595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</si>
  <si>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300 do 400 mm</t>
  </si>
  <si>
    <t>https://podminky.urs.cz/item/CS_URS_2024_01/113107424</t>
  </si>
  <si>
    <t>0,8*18,65</t>
  </si>
  <si>
    <t>113107443</t>
  </si>
  <si>
    <t>Odstranění podkladu živičných tl přes 100 do 150 mm při překopech strojně pl do 15 m2</t>
  </si>
  <si>
    <t>1720691096</t>
  </si>
  <si>
    <t>Odstranění podkladů nebo krytů při překopech inženýrských sítí s přemístěním hmot na skládku ve vzdálenosti do 3 m nebo s naložením na dopravní prostředek strojně plochy jednotlivě do 15 m2 živičných, o tl. vrstvy přes 100 do 150 mm</t>
  </si>
  <si>
    <t>https://podminky.urs.cz/item/CS_URS_2024_01/113107443</t>
  </si>
  <si>
    <t>129001101</t>
  </si>
  <si>
    <t>Příplatek za ztížení odkopávky nebo prokopávky v blízkosti inženýrských sítí</t>
  </si>
  <si>
    <t>354746783</t>
  </si>
  <si>
    <t>Příplatek k cenám vykopávek za ztížení vykopávky v blízkosti podzemního vedení nebo výbušnin v horninách jakékoliv třídy</t>
  </si>
  <si>
    <t>https://podminky.urs.cz/item/CS_URS_2024_01/129001101</t>
  </si>
  <si>
    <t>132251101</t>
  </si>
  <si>
    <t>Hloubení rýh nezapažených š do 800 mm v hornině třídy těžitelnosti I skupiny 3 objem do 20 m3 strojně</t>
  </si>
  <si>
    <t>9586371</t>
  </si>
  <si>
    <t>Hloubení nezapažených rýh šířky do 800 mm strojně s urovnáním dna do předepsaného profilu a spádu v hornině třídy těžitelnosti I skupiny 3 do 20 m3</t>
  </si>
  <si>
    <t>https://podminky.urs.cz/item/CS_URS_2024_01/132251101</t>
  </si>
  <si>
    <t>potrubi*0,8*1,1</t>
  </si>
  <si>
    <t>-285247652</t>
  </si>
  <si>
    <t>175111101</t>
  </si>
  <si>
    <t>Obsypání potrubí ručně sypaninou bez prohození, uloženou do 3 m</t>
  </si>
  <si>
    <t>1111661895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</si>
  <si>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</si>
  <si>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</si>
  <si>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4,95*0,425</t>
  </si>
  <si>
    <t>délka * plocha v řezu</t>
  </si>
  <si>
    <t>58337331</t>
  </si>
  <si>
    <t>štěrkopísek frakce 0/22</t>
  </si>
  <si>
    <t>286496226</t>
  </si>
  <si>
    <t>2,104*2 'Přepočtené koeficientem množství</t>
  </si>
  <si>
    <t>-841693068</t>
  </si>
  <si>
    <t>Poznámka k položce:_x000d_
např. řízená skládka AZS 98 Tachov (vzd. 6 km)_x000d_
_x000d_
1. V ceně jsou započteny i náhrady za jízdu loženého vozidla v terénu, ve výkopišti nebo na násypišti._x000d_
2. V ceně jsou započteny i náklady na vodorovné přemístění vybouraných hmot a sutí až na místo definitivního uložení na vzdálenost od těžiště nakládky do místa vykládky (řízená skládka odpadů)._x000d_
3. V cenách jsou započteny i náklady a) při vodorovné dopravě po suchu na přepravu za ztížených provozních podmínek, b) na požadovaný způsob uložení vybouraných hmot a sutí na skládce._x000d_
4. V ceně je započten i poplatek za uložení vybouraných hmot a sutí na uvažované řízené skládce odpadů dle zákona 185/2001 Sb._x000d_
5. Množství jednotek vybouraných hmot a sutí se určí v m3 původní konstrukce před zahájením bouracích prací._x000d_
6. Bude-li zhotovitelem zvoleno jiné místo uložení odsouhlasené objednatelem, bude v ceně započtena dopravní vzdálenost až na místo uložení, včetně všech souvisejících činností, poplatků, projednání apod._x000d_
7. Zhotovitel předloží objednateli doklad o likvidaci výkopku (vážné lístky, popř. čestné prohlášení)._x000d_
8. Položka je uvažována včetně všech dalších souvisejících činností.</t>
  </si>
  <si>
    <t>359901211</t>
  </si>
  <si>
    <t>Monitoring stoky jakékoli výšky na nové kanalizaci</t>
  </si>
  <si>
    <t>-1255274591</t>
  </si>
  <si>
    <t>Monitoring stok (kamerový systém) jakékoli výšky nová kanalizace</t>
  </si>
  <si>
    <t>https://podminky.urs.cz/item/CS_URS_2024_01/359901211</t>
  </si>
  <si>
    <t>Vodorovné konstrukce</t>
  </si>
  <si>
    <t>451573111</t>
  </si>
  <si>
    <t>Lože pod potrubí otevřený výkop ze štěrkopísku</t>
  </si>
  <si>
    <t>951867141</t>
  </si>
  <si>
    <t>Lože pod potrubí, stoky a drobné objekty v otevřeném výkopu z písku a štěrkopísku do 63 mm</t>
  </si>
  <si>
    <t>https://podminky.urs.cz/item/CS_URS_2024_01/451573111</t>
  </si>
  <si>
    <t>0,8*4,95*0,1</t>
  </si>
  <si>
    <t>452368211</t>
  </si>
  <si>
    <t>Výztuž podkladních desek nebo bloků nebo pražců otevřený výkop ze svařovaných sítí Kari</t>
  </si>
  <si>
    <t>-470360290</t>
  </si>
  <si>
    <t>Výztuž podkladních desek, bloků nebo pražců v otevřeném výkopu ze svařovaných sítí typu Kari</t>
  </si>
  <si>
    <t>https://podminky.urs.cz/item/CS_URS_2024_01/452368211</t>
  </si>
  <si>
    <t>0,8*13,7*3,03/1000</t>
  </si>
  <si>
    <t>566901132</t>
  </si>
  <si>
    <t>Vyspravení podkladu po překopech inženýrských sítí plochy do 15 m2 štěrkodrtí tl. 150 mm</t>
  </si>
  <si>
    <t>313489465</t>
  </si>
  <si>
    <t>Vyspravení podkladu po překopech inženýrských sítí plochy do 15 m2 s rozprostřením a zhutněním štěrkodrtí tl. 150 mm</t>
  </si>
  <si>
    <t>https://podminky.urs.cz/item/CS_URS_2024_01/566901132</t>
  </si>
  <si>
    <t>0,8*13,7*2</t>
  </si>
  <si>
    <t>ve 2 vrstvách</t>
  </si>
  <si>
    <t>566901161</t>
  </si>
  <si>
    <t>Vyspravení podkladu po překopech inženýrských sítí plochy do 15 m2 obalovaným kamenivem ACP (OK) tl. 100 mm</t>
  </si>
  <si>
    <t>1084840048</t>
  </si>
  <si>
    <t>Vyspravení podkladu po překopech inženýrských sítí plochy do 15 m2 s rozprostřením a zhutněním obalovaným kamenivem ACP (OK) tl. 100 mm</t>
  </si>
  <si>
    <t>https://podminky.urs.cz/item/CS_URS_2024_01/566901161</t>
  </si>
  <si>
    <t>0,8*13,7</t>
  </si>
  <si>
    <t>2073668339</t>
  </si>
  <si>
    <t>Trubní vedení</t>
  </si>
  <si>
    <t>871370430</t>
  </si>
  <si>
    <t>Montáž kanalizačního potrubí korugovaného SN 16 z polypropylenu DN 300</t>
  </si>
  <si>
    <t>1510029104</t>
  </si>
  <si>
    <t>Montáž kanalizačního potrubí z polypropylenu PP korugovaného nebo žebrovaného SN 16 DN 300</t>
  </si>
  <si>
    <t>https://podminky.urs.cz/item/CS_URS_2024_01/871370430</t>
  </si>
  <si>
    <t>28617278</t>
  </si>
  <si>
    <t>trubka kanalizační PP korugovaná DN 300x6000mm SN16</t>
  </si>
  <si>
    <t>-57109717</t>
  </si>
  <si>
    <t>894411121</t>
  </si>
  <si>
    <t>Zřízení šachet kanalizačních z betonových dílců na potrubí DN přes 200 do 300 dno beton tř. C 25/30</t>
  </si>
  <si>
    <t>1574103943</t>
  </si>
  <si>
    <t>Zřízení šachet kanalizačních z betonových dílců výšky vstupu do 1,50 m s obložením dna betonem tř. C 25/30, na potrubí DN přes 200 do 300</t>
  </si>
  <si>
    <t>https://podminky.urs.cz/item/CS_URS_2024_01/894411121</t>
  </si>
  <si>
    <t>59224064</t>
  </si>
  <si>
    <t>dno betonové šachtové DN 1000 100x50x15cm výtok 25cm</t>
  </si>
  <si>
    <t>1971209903</t>
  </si>
  <si>
    <t>59224185</t>
  </si>
  <si>
    <t>prstenec šachtový vyrovnávací betonový 625x120x60mm</t>
  </si>
  <si>
    <t>-2117965510</t>
  </si>
  <si>
    <t>59224176</t>
  </si>
  <si>
    <t>prstenec šachtový vyrovnávací betonový 625x120x80mm</t>
  </si>
  <si>
    <t>775819769</t>
  </si>
  <si>
    <t>59224187</t>
  </si>
  <si>
    <t>prstenec šachtový vyrovnávací betonový 625x120x100mm</t>
  </si>
  <si>
    <t>-771505566</t>
  </si>
  <si>
    <t>59224315</t>
  </si>
  <si>
    <t>deska betonová zákrytová pro kruhové šachty 100/62,5x16,5cm</t>
  </si>
  <si>
    <t>366624834</t>
  </si>
  <si>
    <t>899104112</t>
  </si>
  <si>
    <t>Osazení poklopů litinových, ocelových nebo železobetonových včetně rámů pro třídu zatížení D400, E600</t>
  </si>
  <si>
    <t>-790661495</t>
  </si>
  <si>
    <t>https://podminky.urs.cz/item/CS_URS_2024_01/899104112</t>
  </si>
  <si>
    <t>63126039</t>
  </si>
  <si>
    <t>poklop šachtový s BEGU rámem a zámky kruhový, DN 600 D400</t>
  </si>
  <si>
    <t>333188085</t>
  </si>
  <si>
    <t>899623141</t>
  </si>
  <si>
    <t>Obetonování potrubí nebo zdiva stok betonem prostým tř. C 12/15 v otevřeném výkopu</t>
  </si>
  <si>
    <t>-2138507770</t>
  </si>
  <si>
    <t>Obetonování potrubí nebo zdiva stok betonem prostým v otevřeném výkopu, betonem tř. C 12/15</t>
  </si>
  <si>
    <t>https://podminky.urs.cz/item/CS_URS_2024_01/899623141</t>
  </si>
  <si>
    <t>13,7*0,28</t>
  </si>
  <si>
    <t>899722113</t>
  </si>
  <si>
    <t>Krytí potrubí z plastů výstražnou fólií z PVC přes 25 do 34cm</t>
  </si>
  <si>
    <t>992623132</t>
  </si>
  <si>
    <t>Krytí potrubí z plastů výstražnou fólií z PVC šířky přes 25 do 34 cm</t>
  </si>
  <si>
    <t>https://podminky.urs.cz/item/CS_URS_2024_01/899722113</t>
  </si>
  <si>
    <t>8R</t>
  </si>
  <si>
    <t>Napojení potrubí na stávající vpust</t>
  </si>
  <si>
    <t>kpl</t>
  </si>
  <si>
    <t>1737233411</t>
  </si>
  <si>
    <t>Napojení potrubí na stávající vpust. Obsahuje rozebrání stěny stávající cihelné šachty a její opětovné vyzdění s použitím spec. malty (např. ergelit). V případě jádrového vrtání obsahuje navrtání stěny vpusti, napojení potrubí, utěsnění bobtnavým páskem a zálivkovou maltou (např. ergelit). Obsahuje veškeré práce a materiál.</t>
  </si>
  <si>
    <t>99722184R</t>
  </si>
  <si>
    <t>Likvidace vybouraných hmot a sutí z asfaltového betonu dle platné legislativy, včetně předložení dokladu o likvidaci</t>
  </si>
  <si>
    <t>-1092816800</t>
  </si>
  <si>
    <t>Vodorovné přemístění vybouraných hmot a sutí z asfaltového betonu zatříděného do Katalogu odpadů pod kódem 17 03 02 po suchu na zvolenou skládku dle možností zhotovitele bez ohledu na dopravní vzdálenost, uložení na skládku, poplatku za skládkovné - likvidace dle platné legislativy vč. všech souvisejících činností</t>
  </si>
  <si>
    <t>22,12</t>
  </si>
  <si>
    <t>-699510882</t>
  </si>
  <si>
    <t>8,654</t>
  </si>
  <si>
    <t>geotextilie</t>
  </si>
  <si>
    <t>477</t>
  </si>
  <si>
    <t>loze</t>
  </si>
  <si>
    <t>2,68</t>
  </si>
  <si>
    <t>14,238</t>
  </si>
  <si>
    <t>33,5</t>
  </si>
  <si>
    <t>92,52</t>
  </si>
  <si>
    <t>vsak</t>
  </si>
  <si>
    <t>65,72</t>
  </si>
  <si>
    <t>9,882</t>
  </si>
  <si>
    <t>823/21-8 - SO 302 Odvodnění VC9A (část SPÚ)</t>
  </si>
  <si>
    <t>žlaby</t>
  </si>
  <si>
    <t>10,5</t>
  </si>
  <si>
    <t>132251103</t>
  </si>
  <si>
    <t>Hloubení rýh nezapažených š do 800 mm v hornině třídy těžitelnosti I skupiny 3 objem do 100 m3 strojně</t>
  </si>
  <si>
    <t>1121099956</t>
  </si>
  <si>
    <t>Hloubení nezapažených rýh šířky do 800 mm strojně s urovnáním dna do předepsaného profilu a spádu v hornině třídy těžitelnosti I skupiny 3 přes 50 do 100 m3</t>
  </si>
  <si>
    <t>https://podminky.urs.cz/item/CS_URS_2024_01/132251103</t>
  </si>
  <si>
    <t>106*0,62</t>
  </si>
  <si>
    <t>vsakovací rýha = délka * plocha v řezu</t>
  </si>
  <si>
    <t>potrubi*0,8*1</t>
  </si>
  <si>
    <t>Součet</t>
  </si>
  <si>
    <t>636910168</t>
  </si>
  <si>
    <t>ryha800-vsak-loze-obsyp</t>
  </si>
  <si>
    <t>1912554626</t>
  </si>
  <si>
    <t>potrubi*0,425</t>
  </si>
  <si>
    <t>-637785374</t>
  </si>
  <si>
    <t>14,238*2 'Přepočtené koeficientem množství</t>
  </si>
  <si>
    <t>-386309822</t>
  </si>
  <si>
    <t>ryha800-zasyp</t>
  </si>
  <si>
    <t>211561111</t>
  </si>
  <si>
    <t>Výplň odvodňovacích žeber nebo trativodů kamenivem hrubým drceným frakce 4 až 16 mm</t>
  </si>
  <si>
    <t>-1692780739</t>
  </si>
  <si>
    <t>Výplň kamenivem do rýh odvodňovacích žeber nebo trativodů bez zhutnění, s úpravou povrchu výplně kamenivem hrubým drceným frakce 4 až 16 mm</t>
  </si>
  <si>
    <t>https://podminky.urs.cz/item/CS_URS_2024_01/211561111</t>
  </si>
  <si>
    <t>Poznámka k položce:_x000d_
filtrační vrstva</t>
  </si>
  <si>
    <t>106*0,124</t>
  </si>
  <si>
    <t>211571121</t>
  </si>
  <si>
    <t>Výplň odvodňovacích žeber nebo trativodů kamenivem drobným těženým</t>
  </si>
  <si>
    <t>86686635</t>
  </si>
  <si>
    <t>Výplň kamenivem do rýh odvodňovacích žeber nebo trativodů bez zhutnění, s úpravou povrchu výplně kamenivem drobným těženým</t>
  </si>
  <si>
    <t>https://podminky.urs.cz/item/CS_URS_2024_01/211571121</t>
  </si>
  <si>
    <t>211971122</t>
  </si>
  <si>
    <t>Zřízení opláštění žeber nebo trativodů geotextilií v rýze nebo zářezu přes 1:2 š přes 2,5 m</t>
  </si>
  <si>
    <t>1559442886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</si>
  <si>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</si>
  <si>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https://podminky.urs.cz/item/CS_URS_2024_01/211971122</t>
  </si>
  <si>
    <t>106*4,5</t>
  </si>
  <si>
    <t>délka * délka v řezu</t>
  </si>
  <si>
    <t>69311081</t>
  </si>
  <si>
    <t>geotextilie netkaná separační, ochranná, filtrační, drenážní PES 300g/m2</t>
  </si>
  <si>
    <t>-1775867161</t>
  </si>
  <si>
    <t>1667283411</t>
  </si>
  <si>
    <t>-576534693</t>
  </si>
  <si>
    <t>potrubi*0,8*0,1</t>
  </si>
  <si>
    <t>87127521R</t>
  </si>
  <si>
    <t>Napojení žlabu na uliční vpust</t>
  </si>
  <si>
    <t>-1352642684</t>
  </si>
  <si>
    <t>Napojení žlabu na uliční vpust navrtáním vpustě, vložením trubky DN120 od zátky žlabu do vpusti s přesahem 85 mm utěsněné pomocí bobtnavého pásku s následným obetonováním. Práce včetně materiálu.</t>
  </si>
  <si>
    <t>-294458864</t>
  </si>
  <si>
    <t>1923218163</t>
  </si>
  <si>
    <t>877310430</t>
  </si>
  <si>
    <t>Montáž spojek na kanalizačním potrubí z PP trub korugovaných DN 150</t>
  </si>
  <si>
    <t>676458697</t>
  </si>
  <si>
    <t>Montáž tvarovek na kanalizačním plastovém potrubí z PP nebo PVC-U korugovaného nebo žebrovaného spojek, redukcí nebo navrtávacích sedel DN 150</t>
  </si>
  <si>
    <t>https://podminky.urs.cz/item/CS_URS_2024_01/877310430</t>
  </si>
  <si>
    <t>28611934</t>
  </si>
  <si>
    <t>redukce kanalizační plastová nesouosá KG 150/100</t>
  </si>
  <si>
    <t>517035956</t>
  </si>
  <si>
    <t>877370420</t>
  </si>
  <si>
    <t>Montáž odboček na kanalizačním potrubí z PP trub korugovaných DN 300</t>
  </si>
  <si>
    <t>-1321202136</t>
  </si>
  <si>
    <t>Montáž tvarovek na kanalizačním plastovém potrubí z PP nebo PVC-U korugovaného nebo žebrovaného odboček DN 300</t>
  </si>
  <si>
    <t>https://podminky.urs.cz/item/CS_URS_2024_01/877370420</t>
  </si>
  <si>
    <t>28617362</t>
  </si>
  <si>
    <t>odbočka kanalizace PP korugované pro KG 45° DN 300/160</t>
  </si>
  <si>
    <t>-1026730470</t>
  </si>
  <si>
    <t>894812325</t>
  </si>
  <si>
    <t>Revizní a čistící šachta z PP typ DN 600/315 šachtové dno průtočné</t>
  </si>
  <si>
    <t>2107598755</t>
  </si>
  <si>
    <t>Revizní a čistící šachta z polypropylenu PP pro hladké trouby DN 600 šachtové dno (DN šachty / DN trubního vedení) DN 600/315 průtočné</t>
  </si>
  <si>
    <t>https://podminky.urs.cz/item/CS_URS_2024_01/894812325</t>
  </si>
  <si>
    <t>894812331</t>
  </si>
  <si>
    <t>Revizní a čistící šachta z PP DN 600 šachtová roura korugovaná světlé hloubky 1000 mm</t>
  </si>
  <si>
    <t>567790259</t>
  </si>
  <si>
    <t>Revizní a čistící šachta z polypropylenu PP pro hladké trouby DN 600 roura šachtová korugovaná, světlé hloubky 1 000 mm</t>
  </si>
  <si>
    <t>https://podminky.urs.cz/item/CS_URS_2024_01/894812331</t>
  </si>
  <si>
    <t>894812377</t>
  </si>
  <si>
    <t>Revizní a čistící šachta z PP DN 600 poklop litinový pro třídu zatížení D400 s teleskopickým adaptérem</t>
  </si>
  <si>
    <t>92333031</t>
  </si>
  <si>
    <t>Revizní a čistící šachta z polypropylenu PP pro hladké trouby DN 600 poklop (mříž) litinový pro třídu zatížení D400 s teleskopickým adaptérem</t>
  </si>
  <si>
    <t>https://podminky.urs.cz/item/CS_URS_2024_01/894812377</t>
  </si>
  <si>
    <t>808233780</t>
  </si>
  <si>
    <t>935113111</t>
  </si>
  <si>
    <t>Osazení odvodňovacího polymerbetonového žlabu s krycím roštem šířky do 200 mm</t>
  </si>
  <si>
    <t>1406311781</t>
  </si>
  <si>
    <t>Osazení odvodňovacího žlabu s krycím roštem polymerbetonového šířky do 200 mm</t>
  </si>
  <si>
    <t>https://podminky.urs.cz/item/CS_URS_2024_01/935113111</t>
  </si>
  <si>
    <t>3*3,5</t>
  </si>
  <si>
    <t>5922701R</t>
  </si>
  <si>
    <t>žlab odvodňovací polymerbetonový se spádem dna 0,5% 1000x130x175/180mm</t>
  </si>
  <si>
    <t>152104801</t>
  </si>
  <si>
    <t>žlab odvodňovací polymerbetonový šířky 200 mm s integrovanou mřížkou</t>
  </si>
  <si>
    <t>28,48</t>
  </si>
  <si>
    <t>ryhy800</t>
  </si>
  <si>
    <t>28,8</t>
  </si>
  <si>
    <t>15,36</t>
  </si>
  <si>
    <t>823/21-9 - SO 303 Odvodnění VC9B</t>
  </si>
  <si>
    <t>1567391117</t>
  </si>
  <si>
    <t>8*0,8*1,5*3</t>
  </si>
  <si>
    <t>-1103346130</t>
  </si>
  <si>
    <t>0,8*0,8*8*3</t>
  </si>
  <si>
    <t>499757553</t>
  </si>
  <si>
    <t>ryhy800-zasyp</t>
  </si>
  <si>
    <t>-1204417182</t>
  </si>
  <si>
    <t>8*0,8*0,6*3</t>
  </si>
  <si>
    <t>1124546134</t>
  </si>
  <si>
    <t>3,2*8+2*0,8*0,6*3</t>
  </si>
  <si>
    <t>-773477744</t>
  </si>
  <si>
    <t>28,48*1,1845 'Přepočtené koeficientem množství</t>
  </si>
  <si>
    <t>382</t>
  </si>
  <si>
    <t>travnik</t>
  </si>
  <si>
    <t>travnik Mašovice LBK</t>
  </si>
  <si>
    <t>1872</t>
  </si>
  <si>
    <t>0,502</t>
  </si>
  <si>
    <t>823/21-10 - SO 801 Lokální biokoridor LBK 47</t>
  </si>
  <si>
    <t>181451311</t>
  </si>
  <si>
    <t>Založení trávníku strojně v jedné operaci v rovině nebo na svahu do 1:5</t>
  </si>
  <si>
    <t>1558118449</t>
  </si>
  <si>
    <t>Založení trávníku strojně výsevem včetně utažení na ploše v rovině nebo na svahu do 1:5</t>
  </si>
  <si>
    <t>https://podminky.urs.cz/item/CS_URS_2024_01/181451311</t>
  </si>
  <si>
    <t>00572472</t>
  </si>
  <si>
    <t>osivo směs travní krajinná-rovinná</t>
  </si>
  <si>
    <t>640727020</t>
  </si>
  <si>
    <t>Poznámka k položce:_x000d_
travní směs pro mezofytní louky, nabízející například Planta naturalis</t>
  </si>
  <si>
    <t>travnik*0,02</t>
  </si>
  <si>
    <t>37,44*0,025 'Přepočtené koeficientem množství</t>
  </si>
  <si>
    <t>2117617340</t>
  </si>
  <si>
    <t>1+2+2+5+2</t>
  </si>
  <si>
    <t>506056579</t>
  </si>
  <si>
    <t>688681754</t>
  </si>
  <si>
    <t>183403151</t>
  </si>
  <si>
    <t>Obdělání půdy smykováním v rovině a svahu do 1:5</t>
  </si>
  <si>
    <t>6531771</t>
  </si>
  <si>
    <t>Obdělání půdy smykováním v rovině nebo na svahu do 1:5</t>
  </si>
  <si>
    <t>https://podminky.urs.cz/item/CS_URS_2024_01/183403151</t>
  </si>
  <si>
    <t>183403152</t>
  </si>
  <si>
    <t>Obdělání půdy vláčením v rovině a svahu do 1:5</t>
  </si>
  <si>
    <t>-932136147</t>
  </si>
  <si>
    <t>Obdělání půdy vláčením v rovině nebo na svahu do 1:5</t>
  </si>
  <si>
    <t>https://podminky.urs.cz/item/CS_URS_2024_01/183403152</t>
  </si>
  <si>
    <t>183403161</t>
  </si>
  <si>
    <t>Obdělání půdy válením v rovině a svahu do 1:5</t>
  </si>
  <si>
    <t>-732900532</t>
  </si>
  <si>
    <t>Obdělání půdy válením v rovině nebo na svahu do 1:5</t>
  </si>
  <si>
    <t>https://podminky.urs.cz/item/CS_URS_2024_01/183403161</t>
  </si>
  <si>
    <t>183551013</t>
  </si>
  <si>
    <t>Úprava půdy podmítkou ploch do 5 ha sklonu do 5°</t>
  </si>
  <si>
    <t>-799707061</t>
  </si>
  <si>
    <t>Úprava zemědělské půdy - podmítka pluhem na ploše jednotlivě do 5 ha, o sklonu do 5°</t>
  </si>
  <si>
    <t>https://podminky.urs.cz/item/CS_URS_2024_01/183551013</t>
  </si>
  <si>
    <t>travnik/10000</t>
  </si>
  <si>
    <t>-90020923</t>
  </si>
  <si>
    <t>-2031232880</t>
  </si>
  <si>
    <t>-83539190</t>
  </si>
  <si>
    <t>026R3</t>
  </si>
  <si>
    <t>Jeřáb oskeruše /Sorbus domestica/, OK 8-10 cm, min. 180 cm, bal</t>
  </si>
  <si>
    <t>240136143</t>
  </si>
  <si>
    <t>Třešeň /Prunus sp./, OK 8-10 cm, min. 180 cm, bal</t>
  </si>
  <si>
    <t>-1543168238</t>
  </si>
  <si>
    <t>-365567876</t>
  </si>
  <si>
    <t>1618082183</t>
  </si>
  <si>
    <t>27+33+158+30+89+19+20+6</t>
  </si>
  <si>
    <t>1369576079</t>
  </si>
  <si>
    <t>-1486990097</t>
  </si>
  <si>
    <t>02650R08</t>
  </si>
  <si>
    <t>290344551</t>
  </si>
  <si>
    <t>158</t>
  </si>
  <si>
    <t>1838332432</t>
  </si>
  <si>
    <t>1916620879</t>
  </si>
  <si>
    <t>89</t>
  </si>
  <si>
    <t>Dřín obecný /Cornus mas/</t>
  </si>
  <si>
    <t>-436573321</t>
  </si>
  <si>
    <t>-211745887</t>
  </si>
  <si>
    <t>Mišpule obecná /Mespilus germanica/</t>
  </si>
  <si>
    <t>1177154782</t>
  </si>
  <si>
    <t>759408969</t>
  </si>
  <si>
    <t>1916482025</t>
  </si>
  <si>
    <t>-680873019</t>
  </si>
  <si>
    <t>2028422514</t>
  </si>
  <si>
    <t>1066756225</t>
  </si>
  <si>
    <t>-146035374</t>
  </si>
  <si>
    <t>607879559</t>
  </si>
  <si>
    <t>-63228058</t>
  </si>
  <si>
    <t>243388438</t>
  </si>
  <si>
    <t>1936691725</t>
  </si>
  <si>
    <t>-1054034468</t>
  </si>
  <si>
    <t>-537351629</t>
  </si>
  <si>
    <t>871353913</t>
  </si>
  <si>
    <t>-479278544</t>
  </si>
  <si>
    <t>277</t>
  </si>
  <si>
    <t>-1166237730</t>
  </si>
  <si>
    <t>1597357925</t>
  </si>
  <si>
    <t>3744</t>
  </si>
  <si>
    <t>1,506</t>
  </si>
  <si>
    <t>823/21-11 - SO 801 Lokální biokoridor LBK 47 - následná péče - 1. rok</t>
  </si>
  <si>
    <t>111111331</t>
  </si>
  <si>
    <t>Odstranění ruderálního porostu přes 500 m2 naložení a odvoz do 20 km v rovině nebo svahu do 1:5</t>
  </si>
  <si>
    <t>-1551340289</t>
  </si>
  <si>
    <t>Odstranění ruderálního porostu z plochy přes 500 m2 v rovině nebo na svahu do 1:5</t>
  </si>
  <si>
    <t>https://podminky.urs.cz/item/CS_URS_2024_01/111111331</t>
  </si>
  <si>
    <t>plocha LBK</t>
  </si>
  <si>
    <t>1466068758</t>
  </si>
  <si>
    <t>1872*2</t>
  </si>
  <si>
    <t>plocha LBK * četnost za rok</t>
  </si>
  <si>
    <t>-1115678197</t>
  </si>
  <si>
    <t>předpoklad 25 %</t>
  </si>
  <si>
    <t>-1118915207</t>
  </si>
  <si>
    <t>868945245</t>
  </si>
  <si>
    <t>1702431588</t>
  </si>
  <si>
    <t>992380178</t>
  </si>
  <si>
    <t>-1312023446</t>
  </si>
  <si>
    <t>235032409</t>
  </si>
  <si>
    <t>1660246123</t>
  </si>
  <si>
    <t>-1610097234</t>
  </si>
  <si>
    <t>992811368</t>
  </si>
  <si>
    <t>-2054888046</t>
  </si>
  <si>
    <t>stromy*0,01*3 + 382*0,001*3</t>
  </si>
  <si>
    <t>-1500623254</t>
  </si>
  <si>
    <t>-1440069187</t>
  </si>
  <si>
    <t>5616</t>
  </si>
  <si>
    <t>823/21-12 - SO 801 Lokální biokoridor LBK 47 - následná péče - 2. rok</t>
  </si>
  <si>
    <t>2044195481</t>
  </si>
  <si>
    <t>77776993</t>
  </si>
  <si>
    <t>1872*3</t>
  </si>
  <si>
    <t>-1792431798</t>
  </si>
  <si>
    <t>1151600776</t>
  </si>
  <si>
    <t>-254330996</t>
  </si>
  <si>
    <t>1212815945</t>
  </si>
  <si>
    <t>1234287057</t>
  </si>
  <si>
    <t>-646719628</t>
  </si>
  <si>
    <t>-747824206</t>
  </si>
  <si>
    <t>-462852437</t>
  </si>
  <si>
    <t>113706019</t>
  </si>
  <si>
    <t>-151731308</t>
  </si>
  <si>
    <t>569717029</t>
  </si>
  <si>
    <t>2108471949</t>
  </si>
  <si>
    <t>-980149948</t>
  </si>
  <si>
    <t>823/21-13 - SO 801 Lokální biokoridor LBK 47 - následná péče - 3. rok</t>
  </si>
  <si>
    <t>-926208418</t>
  </si>
  <si>
    <t>2082154528</t>
  </si>
  <si>
    <t>880154852</t>
  </si>
  <si>
    <t>-716665025</t>
  </si>
  <si>
    <t>139857815</t>
  </si>
  <si>
    <t>-802545180</t>
  </si>
  <si>
    <t>255807530</t>
  </si>
  <si>
    <t>496220117</t>
  </si>
  <si>
    <t>-92368248</t>
  </si>
  <si>
    <t>-1302441263</t>
  </si>
  <si>
    <t>-384697938</t>
  </si>
  <si>
    <t>-260296980</t>
  </si>
  <si>
    <t>-878944304</t>
  </si>
  <si>
    <t>-264591885</t>
  </si>
  <si>
    <t>1453873276</t>
  </si>
  <si>
    <t>SEZNAM FIGUR</t>
  </si>
  <si>
    <t>Výměra</t>
  </si>
  <si>
    <t xml:space="preserve"> 823/21-1</t>
  </si>
  <si>
    <t>Použití figury:</t>
  </si>
  <si>
    <t xml:space="preserve"> 823/21-2</t>
  </si>
  <si>
    <t xml:space="preserve"> 823/21-3</t>
  </si>
  <si>
    <t xml:space="preserve"> 823/21-4</t>
  </si>
  <si>
    <t xml:space="preserve"> 823/21-5</t>
  </si>
  <si>
    <t xml:space="preserve"> 823/21-6</t>
  </si>
  <si>
    <t>objem zeminy do násypů</t>
  </si>
  <si>
    <t>360,26</t>
  </si>
  <si>
    <t>odkopávky_sanace</t>
  </si>
  <si>
    <t>objem odkopávek pro případnou sanaci</t>
  </si>
  <si>
    <t>sanace*0,3</t>
  </si>
  <si>
    <t>ryha2000</t>
  </si>
  <si>
    <t>objem výkopu rýh š do 2 m</t>
  </si>
  <si>
    <t>0,8*1,1*77,47</t>
  </si>
  <si>
    <t xml:space="preserve"> 823/21-7</t>
  </si>
  <si>
    <t xml:space="preserve"> 823/21-8</t>
  </si>
  <si>
    <t>potrubi_1</t>
  </si>
  <si>
    <t xml:space="preserve"> 823/21-9</t>
  </si>
  <si>
    <t xml:space="preserve"> 823/21-10</t>
  </si>
  <si>
    <t xml:space="preserve"> 823/21-11</t>
  </si>
  <si>
    <t xml:space="preserve"> 823/21-12</t>
  </si>
  <si>
    <t xml:space="preserve"> 823/21-13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</si>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</sst>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40" fillId="0" borderId="23" xfId="0" applyFont="1" applyBorder="1" applyAlignment="1" applyProtection="1">
      <alignment horizontal="center" vertical="center"/>
      <protection locked="0"/>
    </xf>
    <xf numFmtId="49" fontId="40" fillId="0" borderId="23" xfId="0" applyNumberFormat="1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center" vertical="center" wrapText="1"/>
      <protection locked="0"/>
    </xf>
    <xf numFmtId="167" fontId="40" fillId="0" borderId="23" xfId="0" applyNumberFormat="1" applyFont="1" applyBorder="1" applyAlignment="1" applyProtection="1">
      <alignment vertical="center"/>
      <protection locked="0"/>
    </xf>
    <xf numFmtId="4" fontId="40" fillId="3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  <protection locked="0"/>
    </xf>
    <xf numFmtId="0" fontId="41" fillId="0" borderId="4" xfId="0" applyFont="1" applyBorder="1" applyAlignment="1">
      <alignment vertical="center"/>
    </xf>
    <xf numFmtId="0" fontId="40" fillId="3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251103" TargetMode="External" /><Relationship Id="rId2" Type="http://schemas.openxmlformats.org/officeDocument/2006/relationships/hyperlink" Target="https://podminky.urs.cz/item/CS_URS_2024_01/174151101" TargetMode="External" /><Relationship Id="rId3" Type="http://schemas.openxmlformats.org/officeDocument/2006/relationships/hyperlink" Target="https://podminky.urs.cz/item/CS_URS_2024_01/175111101" TargetMode="External" /><Relationship Id="rId4" Type="http://schemas.openxmlformats.org/officeDocument/2006/relationships/hyperlink" Target="https://podminky.urs.cz/item/CS_URS_2024_01/211561111" TargetMode="External" /><Relationship Id="rId5" Type="http://schemas.openxmlformats.org/officeDocument/2006/relationships/hyperlink" Target="https://podminky.urs.cz/item/CS_URS_2024_01/211571121" TargetMode="External" /><Relationship Id="rId6" Type="http://schemas.openxmlformats.org/officeDocument/2006/relationships/hyperlink" Target="https://podminky.urs.cz/item/CS_URS_2024_01/211971122" TargetMode="External" /><Relationship Id="rId7" Type="http://schemas.openxmlformats.org/officeDocument/2006/relationships/hyperlink" Target="https://podminky.urs.cz/item/CS_URS_2024_01/359901211" TargetMode="External" /><Relationship Id="rId8" Type="http://schemas.openxmlformats.org/officeDocument/2006/relationships/hyperlink" Target="https://podminky.urs.cz/item/CS_URS_2024_01/451573111" TargetMode="External" /><Relationship Id="rId9" Type="http://schemas.openxmlformats.org/officeDocument/2006/relationships/hyperlink" Target="https://podminky.urs.cz/item/CS_URS_2024_01/871370430" TargetMode="External" /><Relationship Id="rId10" Type="http://schemas.openxmlformats.org/officeDocument/2006/relationships/hyperlink" Target="https://podminky.urs.cz/item/CS_URS_2024_01/877310430" TargetMode="External" /><Relationship Id="rId11" Type="http://schemas.openxmlformats.org/officeDocument/2006/relationships/hyperlink" Target="https://podminky.urs.cz/item/CS_URS_2024_01/877370420" TargetMode="External" /><Relationship Id="rId12" Type="http://schemas.openxmlformats.org/officeDocument/2006/relationships/hyperlink" Target="https://podminky.urs.cz/item/CS_URS_2024_01/894812325" TargetMode="External" /><Relationship Id="rId13" Type="http://schemas.openxmlformats.org/officeDocument/2006/relationships/hyperlink" Target="https://podminky.urs.cz/item/CS_URS_2024_01/894812331" TargetMode="External" /><Relationship Id="rId14" Type="http://schemas.openxmlformats.org/officeDocument/2006/relationships/hyperlink" Target="https://podminky.urs.cz/item/CS_URS_2024_01/894812377" TargetMode="External" /><Relationship Id="rId15" Type="http://schemas.openxmlformats.org/officeDocument/2006/relationships/hyperlink" Target="https://podminky.urs.cz/item/CS_URS_2024_01/899722113" TargetMode="External" /><Relationship Id="rId16" Type="http://schemas.openxmlformats.org/officeDocument/2006/relationships/hyperlink" Target="https://podminky.urs.cz/item/CS_URS_2024_01/935113111" TargetMode="External" /><Relationship Id="rId17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151102" TargetMode="External" /><Relationship Id="rId2" Type="http://schemas.openxmlformats.org/officeDocument/2006/relationships/hyperlink" Target="https://podminky.urs.cz/item/CS_URS_2024_01/174151101" TargetMode="External" /><Relationship Id="rId3" Type="http://schemas.openxmlformats.org/officeDocument/2006/relationships/hyperlink" Target="https://podminky.urs.cz/item/CS_URS_2024_01/211571121" TargetMode="External" /><Relationship Id="rId4" Type="http://schemas.openxmlformats.org/officeDocument/2006/relationships/hyperlink" Target="https://podminky.urs.cz/item/CS_URS_2024_01/211971122" TargetMode="External" /><Relationship Id="rId5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1451311" TargetMode="External" /><Relationship Id="rId2" Type="http://schemas.openxmlformats.org/officeDocument/2006/relationships/hyperlink" Target="https://podminky.urs.cz/item/CS_URS_2024_01/183101221" TargetMode="External" /><Relationship Id="rId3" Type="http://schemas.openxmlformats.org/officeDocument/2006/relationships/hyperlink" Target="https://podminky.urs.cz/item/CS_URS_2024_01/183105114" TargetMode="External" /><Relationship Id="rId4" Type="http://schemas.openxmlformats.org/officeDocument/2006/relationships/hyperlink" Target="https://podminky.urs.cz/item/CS_URS_2024_01/183403151" TargetMode="External" /><Relationship Id="rId5" Type="http://schemas.openxmlformats.org/officeDocument/2006/relationships/hyperlink" Target="https://podminky.urs.cz/item/CS_URS_2024_01/183403152" TargetMode="External" /><Relationship Id="rId6" Type="http://schemas.openxmlformats.org/officeDocument/2006/relationships/hyperlink" Target="https://podminky.urs.cz/item/CS_URS_2024_01/183403161" TargetMode="External" /><Relationship Id="rId7" Type="http://schemas.openxmlformats.org/officeDocument/2006/relationships/hyperlink" Target="https://podminky.urs.cz/item/CS_URS_2024_01/183551013" TargetMode="External" /><Relationship Id="rId8" Type="http://schemas.openxmlformats.org/officeDocument/2006/relationships/hyperlink" Target="https://podminky.urs.cz/item/CS_URS_2024_01/184102114" TargetMode="External" /><Relationship Id="rId9" Type="http://schemas.openxmlformats.org/officeDocument/2006/relationships/hyperlink" Target="https://podminky.urs.cz/item/CS_URS_2024_01/184102211" TargetMode="External" /><Relationship Id="rId10" Type="http://schemas.openxmlformats.org/officeDocument/2006/relationships/hyperlink" Target="https://podminky.urs.cz/item/CS_URS_2024_01/184215133" TargetMode="External" /><Relationship Id="rId11" Type="http://schemas.openxmlformats.org/officeDocument/2006/relationships/hyperlink" Target="https://podminky.urs.cz/item/CS_URS_2024_01/184813121" TargetMode="External" /><Relationship Id="rId12" Type="http://schemas.openxmlformats.org/officeDocument/2006/relationships/hyperlink" Target="https://podminky.urs.cz/item/CS_URS_2024_01/184816111" TargetMode="External" /><Relationship Id="rId13" Type="http://schemas.openxmlformats.org/officeDocument/2006/relationships/hyperlink" Target="https://podminky.urs.cz/item/CS_URS_2024_01/184911432" TargetMode="External" /><Relationship Id="rId14" Type="http://schemas.openxmlformats.org/officeDocument/2006/relationships/hyperlink" Target="https://podminky.urs.cz/item/CS_URS_2024_01/185804311" TargetMode="External" /><Relationship Id="rId15" Type="http://schemas.openxmlformats.org/officeDocument/2006/relationships/hyperlink" Target="https://podminky.urs.cz/item/CS_URS_2024_01/185851121" TargetMode="External" /><Relationship Id="rId16" Type="http://schemas.openxmlformats.org/officeDocument/2006/relationships/hyperlink" Target="https://podminky.urs.cz/item/CS_URS_2024_01/185851129" TargetMode="External" /><Relationship Id="rId17" Type="http://schemas.openxmlformats.org/officeDocument/2006/relationships/hyperlink" Target="https://podminky.urs.cz/item/CS_URS_2024_01/348951250" TargetMode="External" /><Relationship Id="rId18" Type="http://schemas.openxmlformats.org/officeDocument/2006/relationships/hyperlink" Target="https://podminky.urs.cz/item/CS_URS_2024_01/348952261" TargetMode="External" /><Relationship Id="rId19" Type="http://schemas.openxmlformats.org/officeDocument/2006/relationships/hyperlink" Target="https://podminky.urs.cz/item/CS_URS_2024_01/998231311" TargetMode="External" /><Relationship Id="rId20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11151131" TargetMode="External" /><Relationship Id="rId3" Type="http://schemas.openxmlformats.org/officeDocument/2006/relationships/hyperlink" Target="https://podminky.urs.cz/item/CS_URS_2024_01/184215133" TargetMode="External" /><Relationship Id="rId4" Type="http://schemas.openxmlformats.org/officeDocument/2006/relationships/hyperlink" Target="https://podminky.urs.cz/item/CS_URS_2024_01/184806111" TargetMode="External" /><Relationship Id="rId5" Type="http://schemas.openxmlformats.org/officeDocument/2006/relationships/hyperlink" Target="https://podminky.urs.cz/item/CS_URS_2024_01/184813121" TargetMode="External" /><Relationship Id="rId6" Type="http://schemas.openxmlformats.org/officeDocument/2006/relationships/hyperlink" Target="https://podminky.urs.cz/item/CS_URS_2024_01/184813151" TargetMode="External" /><Relationship Id="rId7" Type="http://schemas.openxmlformats.org/officeDocument/2006/relationships/hyperlink" Target="https://podminky.urs.cz/item/CS_URS_2024_01/184911432" TargetMode="External" /><Relationship Id="rId8" Type="http://schemas.openxmlformats.org/officeDocument/2006/relationships/hyperlink" Target="https://podminky.urs.cz/item/CS_URS_2024_01/185803106" TargetMode="External" /><Relationship Id="rId9" Type="http://schemas.openxmlformats.org/officeDocument/2006/relationships/hyperlink" Target="https://podminky.urs.cz/item/CS_URS_2024_01/185804311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11151131" TargetMode="External" /><Relationship Id="rId3" Type="http://schemas.openxmlformats.org/officeDocument/2006/relationships/hyperlink" Target="https://podminky.urs.cz/item/CS_URS_2024_01/184215133" TargetMode="External" /><Relationship Id="rId4" Type="http://schemas.openxmlformats.org/officeDocument/2006/relationships/hyperlink" Target="https://podminky.urs.cz/item/CS_URS_2024_01/184806111" TargetMode="External" /><Relationship Id="rId5" Type="http://schemas.openxmlformats.org/officeDocument/2006/relationships/hyperlink" Target="https://podminky.urs.cz/item/CS_URS_2024_01/184813121" TargetMode="External" /><Relationship Id="rId6" Type="http://schemas.openxmlformats.org/officeDocument/2006/relationships/hyperlink" Target="https://podminky.urs.cz/item/CS_URS_2024_01/184813151" TargetMode="External" /><Relationship Id="rId7" Type="http://schemas.openxmlformats.org/officeDocument/2006/relationships/hyperlink" Target="https://podminky.urs.cz/item/CS_URS_2024_01/184911432" TargetMode="External" /><Relationship Id="rId8" Type="http://schemas.openxmlformats.org/officeDocument/2006/relationships/hyperlink" Target="https://podminky.urs.cz/item/CS_URS_2024_01/185803106" TargetMode="External" /><Relationship Id="rId9" Type="http://schemas.openxmlformats.org/officeDocument/2006/relationships/hyperlink" Target="https://podminky.urs.cz/item/CS_URS_2024_01/185804311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11151131" TargetMode="External" /><Relationship Id="rId3" Type="http://schemas.openxmlformats.org/officeDocument/2006/relationships/hyperlink" Target="https://podminky.urs.cz/item/CS_URS_2024_01/184215133" TargetMode="External" /><Relationship Id="rId4" Type="http://schemas.openxmlformats.org/officeDocument/2006/relationships/hyperlink" Target="https://podminky.urs.cz/item/CS_URS_2024_01/184806111" TargetMode="External" /><Relationship Id="rId5" Type="http://schemas.openxmlformats.org/officeDocument/2006/relationships/hyperlink" Target="https://podminky.urs.cz/item/CS_URS_2024_01/184813121" TargetMode="External" /><Relationship Id="rId6" Type="http://schemas.openxmlformats.org/officeDocument/2006/relationships/hyperlink" Target="https://podminky.urs.cz/item/CS_URS_2024_01/184813151" TargetMode="External" /><Relationship Id="rId7" Type="http://schemas.openxmlformats.org/officeDocument/2006/relationships/hyperlink" Target="https://podminky.urs.cz/item/CS_URS_2024_01/184911432" TargetMode="External" /><Relationship Id="rId8" Type="http://schemas.openxmlformats.org/officeDocument/2006/relationships/hyperlink" Target="https://podminky.urs.cz/item/CS_URS_2024_01/185803106" TargetMode="External" /><Relationship Id="rId9" Type="http://schemas.openxmlformats.org/officeDocument/2006/relationships/hyperlink" Target="https://podminky.urs.cz/item/CS_URS_2024_01/185804311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203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101102" TargetMode="External" /><Relationship Id="rId4" Type="http://schemas.openxmlformats.org/officeDocument/2006/relationships/hyperlink" Target="https://podminky.urs.cz/item/CS_URS_2024_01/112101103" TargetMode="External" /><Relationship Id="rId5" Type="http://schemas.openxmlformats.org/officeDocument/2006/relationships/hyperlink" Target="https://podminky.urs.cz/item/CS_URS_2024_01/112101104" TargetMode="External" /><Relationship Id="rId6" Type="http://schemas.openxmlformats.org/officeDocument/2006/relationships/hyperlink" Target="https://podminky.urs.cz/item/CS_URS_2024_01/112251101" TargetMode="External" /><Relationship Id="rId7" Type="http://schemas.openxmlformats.org/officeDocument/2006/relationships/hyperlink" Target="https://podminky.urs.cz/item/CS_URS_2024_01/112251102" TargetMode="External" /><Relationship Id="rId8" Type="http://schemas.openxmlformats.org/officeDocument/2006/relationships/hyperlink" Target="https://podminky.urs.cz/item/CS_URS_2024_01/112251103" TargetMode="External" /><Relationship Id="rId9" Type="http://schemas.openxmlformats.org/officeDocument/2006/relationships/hyperlink" Target="https://podminky.urs.cz/item/CS_URS_2024_01/112251104" TargetMode="External" /><Relationship Id="rId10" Type="http://schemas.openxmlformats.org/officeDocument/2006/relationships/hyperlink" Target="https://podminky.urs.cz/item/CS_URS_2024_01/113107122" TargetMode="External" /><Relationship Id="rId11" Type="http://schemas.openxmlformats.org/officeDocument/2006/relationships/hyperlink" Target="https://podminky.urs.cz/item/CS_URS_2024_01/113202111" TargetMode="External" /><Relationship Id="rId12" Type="http://schemas.openxmlformats.org/officeDocument/2006/relationships/hyperlink" Target="https://podminky.urs.cz/item/CS_URS_2024_01/122251105" TargetMode="External" /><Relationship Id="rId13" Type="http://schemas.openxmlformats.org/officeDocument/2006/relationships/hyperlink" Target="https://podminky.urs.cz/item/CS_URS_2024_01/122252205" TargetMode="External" /><Relationship Id="rId14" Type="http://schemas.openxmlformats.org/officeDocument/2006/relationships/hyperlink" Target="https://podminky.urs.cz/item/CS_URS_2024_01/132151102" TargetMode="External" /><Relationship Id="rId15" Type="http://schemas.openxmlformats.org/officeDocument/2006/relationships/hyperlink" Target="https://podminky.urs.cz/item/CS_URS_2024_01/171151103" TargetMode="External" /><Relationship Id="rId16" Type="http://schemas.openxmlformats.org/officeDocument/2006/relationships/hyperlink" Target="https://podminky.urs.cz/item/CS_URS_2024_01/174151101" TargetMode="External" /><Relationship Id="rId17" Type="http://schemas.openxmlformats.org/officeDocument/2006/relationships/hyperlink" Target="https://podminky.urs.cz/item/CS_URS_2024_01/181152302" TargetMode="External" /><Relationship Id="rId18" Type="http://schemas.openxmlformats.org/officeDocument/2006/relationships/hyperlink" Target="https://podminky.urs.cz/item/CS_URS_2024_01/181451122" TargetMode="External" /><Relationship Id="rId19" Type="http://schemas.openxmlformats.org/officeDocument/2006/relationships/hyperlink" Target="https://podminky.urs.cz/item/CS_URS_2024_01/182151111" TargetMode="External" /><Relationship Id="rId20" Type="http://schemas.openxmlformats.org/officeDocument/2006/relationships/hyperlink" Target="https://podminky.urs.cz/item/CS_URS_2024_01/212751104" TargetMode="External" /><Relationship Id="rId21" Type="http://schemas.openxmlformats.org/officeDocument/2006/relationships/hyperlink" Target="https://podminky.urs.cz/item/CS_URS_2024_01/271532211" TargetMode="External" /><Relationship Id="rId22" Type="http://schemas.openxmlformats.org/officeDocument/2006/relationships/hyperlink" Target="https://podminky.urs.cz/item/CS_URS_2024_01/327215111" TargetMode="External" /><Relationship Id="rId23" Type="http://schemas.openxmlformats.org/officeDocument/2006/relationships/hyperlink" Target="https://podminky.urs.cz/item/CS_URS_2024_01/564851111" TargetMode="External" /><Relationship Id="rId24" Type="http://schemas.openxmlformats.org/officeDocument/2006/relationships/hyperlink" Target="https://podminky.urs.cz/item/CS_URS_2024_01/564861111" TargetMode="External" /><Relationship Id="rId25" Type="http://schemas.openxmlformats.org/officeDocument/2006/relationships/hyperlink" Target="https://podminky.urs.cz/item/CS_URS_2024_01/564871111" TargetMode="External" /><Relationship Id="rId26" Type="http://schemas.openxmlformats.org/officeDocument/2006/relationships/hyperlink" Target="https://podminky.urs.cz/item/CS_URS_2024_01/565155121" TargetMode="External" /><Relationship Id="rId27" Type="http://schemas.openxmlformats.org/officeDocument/2006/relationships/hyperlink" Target="https://podminky.urs.cz/item/CS_URS_2024_01/573211108" TargetMode="External" /><Relationship Id="rId28" Type="http://schemas.openxmlformats.org/officeDocument/2006/relationships/hyperlink" Target="https://podminky.urs.cz/item/CS_URS_2024_01/577134111" TargetMode="External" /><Relationship Id="rId29" Type="http://schemas.openxmlformats.org/officeDocument/2006/relationships/hyperlink" Target="https://podminky.urs.cz/item/CS_URS_2024_01/912211111" TargetMode="External" /><Relationship Id="rId30" Type="http://schemas.openxmlformats.org/officeDocument/2006/relationships/hyperlink" Target="https://podminky.urs.cz/item/CS_URS_2024_01/914111111" TargetMode="External" /><Relationship Id="rId31" Type="http://schemas.openxmlformats.org/officeDocument/2006/relationships/hyperlink" Target="https://podminky.urs.cz/item/CS_URS_2024_01/916131213" TargetMode="External" /><Relationship Id="rId32" Type="http://schemas.openxmlformats.org/officeDocument/2006/relationships/hyperlink" Target="https://podminky.urs.cz/item/CS_URS_2024_01/919726202" TargetMode="External" /><Relationship Id="rId33" Type="http://schemas.openxmlformats.org/officeDocument/2006/relationships/hyperlink" Target="https://podminky.urs.cz/item/CS_URS_2024_01/938909111" TargetMode="External" /><Relationship Id="rId34" Type="http://schemas.openxmlformats.org/officeDocument/2006/relationships/hyperlink" Target="https://podminky.urs.cz/item/CS_URS_2024_01/938909311" TargetMode="External" /><Relationship Id="rId35" Type="http://schemas.openxmlformats.org/officeDocument/2006/relationships/hyperlink" Target="https://podminky.urs.cz/item/CS_URS_2024_01/998225111" TargetMode="External" /><Relationship Id="rId3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3101221" TargetMode="External" /><Relationship Id="rId2" Type="http://schemas.openxmlformats.org/officeDocument/2006/relationships/hyperlink" Target="https://podminky.urs.cz/item/CS_URS_2024_01/183105114" TargetMode="External" /><Relationship Id="rId3" Type="http://schemas.openxmlformats.org/officeDocument/2006/relationships/hyperlink" Target="https://podminky.urs.cz/item/CS_URS_2024_01/184102114" TargetMode="External" /><Relationship Id="rId4" Type="http://schemas.openxmlformats.org/officeDocument/2006/relationships/hyperlink" Target="https://podminky.urs.cz/item/CS_URS_2024_01/184102211" TargetMode="External" /><Relationship Id="rId5" Type="http://schemas.openxmlformats.org/officeDocument/2006/relationships/hyperlink" Target="https://podminky.urs.cz/item/CS_URS_2024_01/184215133" TargetMode="External" /><Relationship Id="rId6" Type="http://schemas.openxmlformats.org/officeDocument/2006/relationships/hyperlink" Target="https://podminky.urs.cz/item/CS_URS_2024_01/184813121" TargetMode="External" /><Relationship Id="rId7" Type="http://schemas.openxmlformats.org/officeDocument/2006/relationships/hyperlink" Target="https://podminky.urs.cz/item/CS_URS_2024_01/184816111" TargetMode="External" /><Relationship Id="rId8" Type="http://schemas.openxmlformats.org/officeDocument/2006/relationships/hyperlink" Target="https://podminky.urs.cz/item/CS_URS_2024_01/184911432" TargetMode="External" /><Relationship Id="rId9" Type="http://schemas.openxmlformats.org/officeDocument/2006/relationships/hyperlink" Target="https://podminky.urs.cz/item/CS_URS_2024_01/185804311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hyperlink" Target="https://podminky.urs.cz/item/CS_URS_2024_01/348951250" TargetMode="External" /><Relationship Id="rId13" Type="http://schemas.openxmlformats.org/officeDocument/2006/relationships/hyperlink" Target="https://podminky.urs.cz/item/CS_URS_2024_01/348952261" TargetMode="External" /><Relationship Id="rId14" Type="http://schemas.openxmlformats.org/officeDocument/2006/relationships/hyperlink" Target="https://podminky.urs.cz/item/CS_URS_2024_01/998231311" TargetMode="External" /><Relationship Id="rId1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3" TargetMode="External" /><Relationship Id="rId2" Type="http://schemas.openxmlformats.org/officeDocument/2006/relationships/hyperlink" Target="https://podminky.urs.cz/item/CS_URS_2024_01/111151131" TargetMode="External" /><Relationship Id="rId3" Type="http://schemas.openxmlformats.org/officeDocument/2006/relationships/hyperlink" Target="https://podminky.urs.cz/item/CS_URS_2024_01/184215133" TargetMode="External" /><Relationship Id="rId4" Type="http://schemas.openxmlformats.org/officeDocument/2006/relationships/hyperlink" Target="https://podminky.urs.cz/item/CS_URS_2024_01/184806111" TargetMode="External" /><Relationship Id="rId5" Type="http://schemas.openxmlformats.org/officeDocument/2006/relationships/hyperlink" Target="https://podminky.urs.cz/item/CS_URS_2024_01/184813121" TargetMode="External" /><Relationship Id="rId6" Type="http://schemas.openxmlformats.org/officeDocument/2006/relationships/hyperlink" Target="https://podminky.urs.cz/item/CS_URS_2024_01/184813151" TargetMode="External" /><Relationship Id="rId7" Type="http://schemas.openxmlformats.org/officeDocument/2006/relationships/hyperlink" Target="https://podminky.urs.cz/item/CS_URS_2024_01/184911432" TargetMode="External" /><Relationship Id="rId8" Type="http://schemas.openxmlformats.org/officeDocument/2006/relationships/hyperlink" Target="https://podminky.urs.cz/item/CS_URS_2024_01/185803106" TargetMode="External" /><Relationship Id="rId9" Type="http://schemas.openxmlformats.org/officeDocument/2006/relationships/hyperlink" Target="https://podminky.urs.cz/item/CS_URS_2024_01/185804311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3" TargetMode="External" /><Relationship Id="rId2" Type="http://schemas.openxmlformats.org/officeDocument/2006/relationships/hyperlink" Target="https://podminky.urs.cz/item/CS_URS_2024_01/111151131" TargetMode="External" /><Relationship Id="rId3" Type="http://schemas.openxmlformats.org/officeDocument/2006/relationships/hyperlink" Target="https://podminky.urs.cz/item/CS_URS_2024_01/184215133" TargetMode="External" /><Relationship Id="rId4" Type="http://schemas.openxmlformats.org/officeDocument/2006/relationships/hyperlink" Target="https://podminky.urs.cz/item/CS_URS_2024_01/184806111" TargetMode="External" /><Relationship Id="rId5" Type="http://schemas.openxmlformats.org/officeDocument/2006/relationships/hyperlink" Target="https://podminky.urs.cz/item/CS_URS_2024_01/184813121" TargetMode="External" /><Relationship Id="rId6" Type="http://schemas.openxmlformats.org/officeDocument/2006/relationships/hyperlink" Target="https://podminky.urs.cz/item/CS_URS_2024_01/184813151" TargetMode="External" /><Relationship Id="rId7" Type="http://schemas.openxmlformats.org/officeDocument/2006/relationships/hyperlink" Target="https://podminky.urs.cz/item/CS_URS_2024_01/184911432" TargetMode="External" /><Relationship Id="rId8" Type="http://schemas.openxmlformats.org/officeDocument/2006/relationships/hyperlink" Target="https://podminky.urs.cz/item/CS_URS_2024_01/185803106" TargetMode="External" /><Relationship Id="rId9" Type="http://schemas.openxmlformats.org/officeDocument/2006/relationships/hyperlink" Target="https://podminky.urs.cz/item/CS_URS_2024_01/185804311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3" TargetMode="External" /><Relationship Id="rId2" Type="http://schemas.openxmlformats.org/officeDocument/2006/relationships/hyperlink" Target="https://podminky.urs.cz/item/CS_URS_2024_01/111151131" TargetMode="External" /><Relationship Id="rId3" Type="http://schemas.openxmlformats.org/officeDocument/2006/relationships/hyperlink" Target="https://podminky.urs.cz/item/CS_URS_2024_01/184215133" TargetMode="External" /><Relationship Id="rId4" Type="http://schemas.openxmlformats.org/officeDocument/2006/relationships/hyperlink" Target="https://podminky.urs.cz/item/CS_URS_2024_01/184806111" TargetMode="External" /><Relationship Id="rId5" Type="http://schemas.openxmlformats.org/officeDocument/2006/relationships/hyperlink" Target="https://podminky.urs.cz/item/CS_URS_2024_01/184813121" TargetMode="External" /><Relationship Id="rId6" Type="http://schemas.openxmlformats.org/officeDocument/2006/relationships/hyperlink" Target="https://podminky.urs.cz/item/CS_URS_2024_01/184813151" TargetMode="External" /><Relationship Id="rId7" Type="http://schemas.openxmlformats.org/officeDocument/2006/relationships/hyperlink" Target="https://podminky.urs.cz/item/CS_URS_2024_01/184911432" TargetMode="External" /><Relationship Id="rId8" Type="http://schemas.openxmlformats.org/officeDocument/2006/relationships/hyperlink" Target="https://podminky.urs.cz/item/CS_URS_2024_01/185803106" TargetMode="External" /><Relationship Id="rId9" Type="http://schemas.openxmlformats.org/officeDocument/2006/relationships/hyperlink" Target="https://podminky.urs.cz/item/CS_URS_2024_01/185804311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24" TargetMode="External" /><Relationship Id="rId2" Type="http://schemas.openxmlformats.org/officeDocument/2006/relationships/hyperlink" Target="https://podminky.urs.cz/item/CS_URS_2024_01/122252206" TargetMode="External" /><Relationship Id="rId3" Type="http://schemas.openxmlformats.org/officeDocument/2006/relationships/hyperlink" Target="https://podminky.urs.cz/item/CS_URS_2024_01/132151102" TargetMode="External" /><Relationship Id="rId4" Type="http://schemas.openxmlformats.org/officeDocument/2006/relationships/hyperlink" Target="https://podminky.urs.cz/item/CS_URS_2024_01/181152302" TargetMode="External" /><Relationship Id="rId5" Type="http://schemas.openxmlformats.org/officeDocument/2006/relationships/hyperlink" Target="https://podminky.urs.cz/item/CS_URS_2024_01/181451122" TargetMode="External" /><Relationship Id="rId6" Type="http://schemas.openxmlformats.org/officeDocument/2006/relationships/hyperlink" Target="https://podminky.urs.cz/item/CS_URS_2024_01/212751104" TargetMode="External" /><Relationship Id="rId7" Type="http://schemas.openxmlformats.org/officeDocument/2006/relationships/hyperlink" Target="https://podminky.urs.cz/item/CS_URS_2024_01/561081111" TargetMode="External" /><Relationship Id="rId8" Type="http://schemas.openxmlformats.org/officeDocument/2006/relationships/hyperlink" Target="https://podminky.urs.cz/item/CS_URS_2024_01/564851111" TargetMode="External" /><Relationship Id="rId9" Type="http://schemas.openxmlformats.org/officeDocument/2006/relationships/hyperlink" Target="https://podminky.urs.cz/item/CS_URS_2024_01/564861111" TargetMode="External" /><Relationship Id="rId10" Type="http://schemas.openxmlformats.org/officeDocument/2006/relationships/hyperlink" Target="https://podminky.urs.cz/item/CS_URS_2024_01/565155121" TargetMode="External" /><Relationship Id="rId11" Type="http://schemas.openxmlformats.org/officeDocument/2006/relationships/hyperlink" Target="https://podminky.urs.cz/item/CS_URS_2024_01/573211108" TargetMode="External" /><Relationship Id="rId12" Type="http://schemas.openxmlformats.org/officeDocument/2006/relationships/hyperlink" Target="https://podminky.urs.cz/item/CS_URS_2024_01/577134111" TargetMode="External" /><Relationship Id="rId13" Type="http://schemas.openxmlformats.org/officeDocument/2006/relationships/hyperlink" Target="https://podminky.urs.cz/item/CS_URS_2024_01/912211111" TargetMode="External" /><Relationship Id="rId14" Type="http://schemas.openxmlformats.org/officeDocument/2006/relationships/hyperlink" Target="https://podminky.urs.cz/item/CS_URS_2024_01/919112213" TargetMode="External" /><Relationship Id="rId15" Type="http://schemas.openxmlformats.org/officeDocument/2006/relationships/hyperlink" Target="https://podminky.urs.cz/item/CS_URS_2024_01/919122112" TargetMode="External" /><Relationship Id="rId16" Type="http://schemas.openxmlformats.org/officeDocument/2006/relationships/hyperlink" Target="https://podminky.urs.cz/item/CS_URS_2024_01/919735112" TargetMode="External" /><Relationship Id="rId17" Type="http://schemas.openxmlformats.org/officeDocument/2006/relationships/hyperlink" Target="https://podminky.urs.cz/item/CS_URS_2024_01/938909111" TargetMode="External" /><Relationship Id="rId18" Type="http://schemas.openxmlformats.org/officeDocument/2006/relationships/hyperlink" Target="https://podminky.urs.cz/item/CS_URS_2024_01/938909311" TargetMode="External" /><Relationship Id="rId19" Type="http://schemas.openxmlformats.org/officeDocument/2006/relationships/hyperlink" Target="https://podminky.urs.cz/item/CS_URS_2024_01/998225111" TargetMode="External" /><Relationship Id="rId20" Type="http://schemas.openxmlformats.org/officeDocument/2006/relationships/hyperlink" Target="https://podminky.urs.cz/item/CS_URS_2024_01/460171181" TargetMode="External" /><Relationship Id="rId21" Type="http://schemas.openxmlformats.org/officeDocument/2006/relationships/hyperlink" Target="https://podminky.urs.cz/item/CS_URS_2024_01/460742122" TargetMode="External" /><Relationship Id="rId2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424" TargetMode="External" /><Relationship Id="rId2" Type="http://schemas.openxmlformats.org/officeDocument/2006/relationships/hyperlink" Target="https://podminky.urs.cz/item/CS_URS_2024_01/113107443" TargetMode="External" /><Relationship Id="rId3" Type="http://schemas.openxmlformats.org/officeDocument/2006/relationships/hyperlink" Target="https://podminky.urs.cz/item/CS_URS_2024_01/129001101" TargetMode="External" /><Relationship Id="rId4" Type="http://schemas.openxmlformats.org/officeDocument/2006/relationships/hyperlink" Target="https://podminky.urs.cz/item/CS_URS_2024_01/132251101" TargetMode="External" /><Relationship Id="rId5" Type="http://schemas.openxmlformats.org/officeDocument/2006/relationships/hyperlink" Target="https://podminky.urs.cz/item/CS_URS_2024_01/174151101" TargetMode="External" /><Relationship Id="rId6" Type="http://schemas.openxmlformats.org/officeDocument/2006/relationships/hyperlink" Target="https://podminky.urs.cz/item/CS_URS_2024_01/175111101" TargetMode="External" /><Relationship Id="rId7" Type="http://schemas.openxmlformats.org/officeDocument/2006/relationships/hyperlink" Target="https://podminky.urs.cz/item/CS_URS_2024_01/359901211" TargetMode="External" /><Relationship Id="rId8" Type="http://schemas.openxmlformats.org/officeDocument/2006/relationships/hyperlink" Target="https://podminky.urs.cz/item/CS_URS_2024_01/451573111" TargetMode="External" /><Relationship Id="rId9" Type="http://schemas.openxmlformats.org/officeDocument/2006/relationships/hyperlink" Target="https://podminky.urs.cz/item/CS_URS_2024_01/452368211" TargetMode="External" /><Relationship Id="rId10" Type="http://schemas.openxmlformats.org/officeDocument/2006/relationships/hyperlink" Target="https://podminky.urs.cz/item/CS_URS_2024_01/566901132" TargetMode="External" /><Relationship Id="rId11" Type="http://schemas.openxmlformats.org/officeDocument/2006/relationships/hyperlink" Target="https://podminky.urs.cz/item/CS_URS_2024_01/566901161" TargetMode="External" /><Relationship Id="rId12" Type="http://schemas.openxmlformats.org/officeDocument/2006/relationships/hyperlink" Target="https://podminky.urs.cz/item/CS_URS_2024_01/577134111" TargetMode="External" /><Relationship Id="rId13" Type="http://schemas.openxmlformats.org/officeDocument/2006/relationships/hyperlink" Target="https://podminky.urs.cz/item/CS_URS_2024_01/871370430" TargetMode="External" /><Relationship Id="rId14" Type="http://schemas.openxmlformats.org/officeDocument/2006/relationships/hyperlink" Target="https://podminky.urs.cz/item/CS_URS_2024_01/894411121" TargetMode="External" /><Relationship Id="rId15" Type="http://schemas.openxmlformats.org/officeDocument/2006/relationships/hyperlink" Target="https://podminky.urs.cz/item/CS_URS_2024_01/899104112" TargetMode="External" /><Relationship Id="rId16" Type="http://schemas.openxmlformats.org/officeDocument/2006/relationships/hyperlink" Target="https://podminky.urs.cz/item/CS_URS_2024_01/899623141" TargetMode="External" /><Relationship Id="rId17" Type="http://schemas.openxmlformats.org/officeDocument/2006/relationships/hyperlink" Target="https://podminky.urs.cz/item/CS_URS_2024_01/899722113" TargetMode="External" /><Relationship Id="rId1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3</v>
      </c>
      <c r="AR10" s="23"/>
      <c r="BE10" s="32"/>
      <c r="BS10" s="20" t="s">
        <v>7</v>
      </c>
    </row>
    <row r="11" s="1" customFormat="1" ht="18.48" customHeight="1">
      <c r="B11" s="23"/>
      <c r="E11" s="28" t="s">
        <v>27</v>
      </c>
      <c r="AK11" s="33" t="s">
        <v>28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29</v>
      </c>
      <c r="AK13" s="33" t="s">
        <v>26</v>
      </c>
      <c r="AN13" s="35" t="s">
        <v>30</v>
      </c>
      <c r="AR13" s="23"/>
      <c r="BE13" s="32"/>
      <c r="BS13" s="20" t="s">
        <v>7</v>
      </c>
    </row>
    <row r="14">
      <c r="B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N14" s="35" t="s">
        <v>30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31</v>
      </c>
      <c r="AK16" s="33" t="s">
        <v>26</v>
      </c>
      <c r="AN16" s="28" t="s">
        <v>3</v>
      </c>
      <c r="AR16" s="23"/>
      <c r="BE16" s="32"/>
      <c r="BS16" s="20" t="s">
        <v>4</v>
      </c>
    </row>
    <row r="17" s="1" customFormat="1" ht="18.48" customHeight="1">
      <c r="B17" s="23"/>
      <c r="E17" s="28" t="s">
        <v>32</v>
      </c>
      <c r="AK17" s="33" t="s">
        <v>28</v>
      </c>
      <c r="AN17" s="28" t="s">
        <v>3</v>
      </c>
      <c r="AR17" s="23"/>
      <c r="BE17" s="32"/>
      <c r="BS17" s="20" t="s">
        <v>33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34</v>
      </c>
      <c r="AK19" s="33" t="s">
        <v>26</v>
      </c>
      <c r="AN19" s="28" t="s">
        <v>3</v>
      </c>
      <c r="AR19" s="23"/>
      <c r="BE19" s="32"/>
      <c r="BS19" s="20" t="s">
        <v>7</v>
      </c>
    </row>
    <row r="20" s="1" customFormat="1" ht="18.48" customHeight="1">
      <c r="B20" s="23"/>
      <c r="E20" s="28" t="s">
        <v>32</v>
      </c>
      <c r="AK20" s="33" t="s">
        <v>28</v>
      </c>
      <c r="AN20" s="28" t="s">
        <v>3</v>
      </c>
      <c r="AR20" s="23"/>
      <c r="BE20" s="32"/>
      <c r="BS20" s="20" t="s">
        <v>33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35</v>
      </c>
      <c r="AR22" s="23"/>
      <c r="BE22" s="32"/>
    </row>
    <row r="23" s="1" customFormat="1" ht="47.25" customHeight="1">
      <c r="B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41</v>
      </c>
      <c r="E29" s="3"/>
      <c r="F29" s="33" t="s">
        <v>42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43</v>
      </c>
      <c r="G30" s="3"/>
      <c r="H30" s="3"/>
      <c r="I30" s="3"/>
      <c r="J30" s="3"/>
      <c r="K30" s="3"/>
      <c r="L30" s="46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44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45</v>
      </c>
      <c r="G32" s="3"/>
      <c r="H32" s="3"/>
      <c r="I32" s="3"/>
      <c r="J32" s="3"/>
      <c r="K32" s="3"/>
      <c r="L32" s="46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46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823/21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Chodeč u Mělníka - polní cesty VC9A, VC9B a LBK 47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Chodeč u Mělníka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2. 11. 2021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15.1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SPÚ Mělník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31</v>
      </c>
      <c r="AJ49" s="39"/>
      <c r="AK49" s="39"/>
      <c r="AL49" s="39"/>
      <c r="AM49" s="66" t="str">
        <f>IF(E17="","",E17)</f>
        <v>NDCon</v>
      </c>
      <c r="AN49" s="4"/>
      <c r="AO49" s="4"/>
      <c r="AP49" s="4"/>
      <c r="AQ49" s="39"/>
      <c r="AR49" s="40"/>
      <c r="AS49" s="67" t="s">
        <v>51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29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34</v>
      </c>
      <c r="AJ50" s="39"/>
      <c r="AK50" s="39"/>
      <c r="AL50" s="39"/>
      <c r="AM50" s="66" t="str">
        <f>IF(E20="","",E20)</f>
        <v>NDCon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52</v>
      </c>
      <c r="D52" s="76"/>
      <c r="E52" s="76"/>
      <c r="F52" s="76"/>
      <c r="G52" s="76"/>
      <c r="H52" s="77"/>
      <c r="I52" s="78" t="s">
        <v>53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54</v>
      </c>
      <c r="AH52" s="76"/>
      <c r="AI52" s="76"/>
      <c r="AJ52" s="76"/>
      <c r="AK52" s="76"/>
      <c r="AL52" s="76"/>
      <c r="AM52" s="76"/>
      <c r="AN52" s="78" t="s">
        <v>55</v>
      </c>
      <c r="AO52" s="76"/>
      <c r="AP52" s="76"/>
      <c r="AQ52" s="80" t="s">
        <v>56</v>
      </c>
      <c r="AR52" s="40"/>
      <c r="AS52" s="81" t="s">
        <v>57</v>
      </c>
      <c r="AT52" s="82" t="s">
        <v>58</v>
      </c>
      <c r="AU52" s="82" t="s">
        <v>59</v>
      </c>
      <c r="AV52" s="82" t="s">
        <v>60</v>
      </c>
      <c r="AW52" s="82" t="s">
        <v>61</v>
      </c>
      <c r="AX52" s="82" t="s">
        <v>62</v>
      </c>
      <c r="AY52" s="82" t="s">
        <v>63</v>
      </c>
      <c r="AZ52" s="82" t="s">
        <v>64</v>
      </c>
      <c r="BA52" s="82" t="s">
        <v>65</v>
      </c>
      <c r="BB52" s="82" t="s">
        <v>66</v>
      </c>
      <c r="BC52" s="82" t="s">
        <v>67</v>
      </c>
      <c r="BD52" s="83" t="s">
        <v>68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69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ROUND(SUM(AG55:AG68),2)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ROUND(SUM(AS55:AS68),2)</f>
        <v>0</v>
      </c>
      <c r="AT54" s="94">
        <f>ROUND(SUM(AV54:AW54),2)</f>
        <v>0</v>
      </c>
      <c r="AU54" s="95">
        <f>ROUND(SUM(AU55:AU68),5)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ROUND(SUM(AZ55:AZ68),2)</f>
        <v>0</v>
      </c>
      <c r="BA54" s="94">
        <f>ROUND(SUM(BA55:BA68),2)</f>
        <v>0</v>
      </c>
      <c r="BB54" s="94">
        <f>ROUND(SUM(BB55:BB68),2)</f>
        <v>0</v>
      </c>
      <c r="BC54" s="94">
        <f>ROUND(SUM(BC55:BC68),2)</f>
        <v>0</v>
      </c>
      <c r="BD54" s="96">
        <f>ROUND(SUM(BD55:BD68),2)</f>
        <v>0</v>
      </c>
      <c r="BE54" s="6"/>
      <c r="BS54" s="97" t="s">
        <v>70</v>
      </c>
      <c r="BT54" s="97" t="s">
        <v>71</v>
      </c>
      <c r="BU54" s="98" t="s">
        <v>72</v>
      </c>
      <c r="BV54" s="97" t="s">
        <v>73</v>
      </c>
      <c r="BW54" s="97" t="s">
        <v>5</v>
      </c>
      <c r="BX54" s="97" t="s">
        <v>74</v>
      </c>
      <c r="CL54" s="97" t="s">
        <v>3</v>
      </c>
    </row>
    <row r="55" s="7" customFormat="1" ht="16.5" customHeight="1">
      <c r="A55" s="99" t="s">
        <v>75</v>
      </c>
      <c r="B55" s="100"/>
      <c r="C55" s="101"/>
      <c r="D55" s="102" t="s">
        <v>76</v>
      </c>
      <c r="E55" s="102"/>
      <c r="F55" s="102"/>
      <c r="G55" s="102"/>
      <c r="H55" s="102"/>
      <c r="I55" s="103"/>
      <c r="J55" s="102" t="s">
        <v>77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'823-21-0 - Vedlejší a ost...'!J30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78</v>
      </c>
      <c r="AR55" s="100"/>
      <c r="AS55" s="106">
        <v>0</v>
      </c>
      <c r="AT55" s="107">
        <f>ROUND(SUM(AV55:AW55),2)</f>
        <v>0</v>
      </c>
      <c r="AU55" s="108">
        <f>'823-21-0 - Vedlejší a ost...'!P84</f>
        <v>0</v>
      </c>
      <c r="AV55" s="107">
        <f>'823-21-0 - Vedlejší a ost...'!J33</f>
        <v>0</v>
      </c>
      <c r="AW55" s="107">
        <f>'823-21-0 - Vedlejší a ost...'!J34</f>
        <v>0</v>
      </c>
      <c r="AX55" s="107">
        <f>'823-21-0 - Vedlejší a ost...'!J35</f>
        <v>0</v>
      </c>
      <c r="AY55" s="107">
        <f>'823-21-0 - Vedlejší a ost...'!J36</f>
        <v>0</v>
      </c>
      <c r="AZ55" s="107">
        <f>'823-21-0 - Vedlejší a ost...'!F33</f>
        <v>0</v>
      </c>
      <c r="BA55" s="107">
        <f>'823-21-0 - Vedlejší a ost...'!F34</f>
        <v>0</v>
      </c>
      <c r="BB55" s="107">
        <f>'823-21-0 - Vedlejší a ost...'!F35</f>
        <v>0</v>
      </c>
      <c r="BC55" s="107">
        <f>'823-21-0 - Vedlejší a ost...'!F36</f>
        <v>0</v>
      </c>
      <c r="BD55" s="109">
        <f>'823-21-0 - Vedlejší a ost...'!F37</f>
        <v>0</v>
      </c>
      <c r="BE55" s="7"/>
      <c r="BT55" s="110" t="s">
        <v>79</v>
      </c>
      <c r="BV55" s="110" t="s">
        <v>73</v>
      </c>
      <c r="BW55" s="110" t="s">
        <v>80</v>
      </c>
      <c r="BX55" s="110" t="s">
        <v>5</v>
      </c>
      <c r="CL55" s="110" t="s">
        <v>3</v>
      </c>
      <c r="CM55" s="110" t="s">
        <v>81</v>
      </c>
    </row>
    <row r="56" s="7" customFormat="1" ht="16.5" customHeight="1">
      <c r="A56" s="99" t="s">
        <v>75</v>
      </c>
      <c r="B56" s="100"/>
      <c r="C56" s="101"/>
      <c r="D56" s="102" t="s">
        <v>82</v>
      </c>
      <c r="E56" s="102"/>
      <c r="F56" s="102"/>
      <c r="G56" s="102"/>
      <c r="H56" s="102"/>
      <c r="I56" s="103"/>
      <c r="J56" s="102" t="s">
        <v>83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4">
        <f>'823-21-1 - SO 101 Polní c...'!J30</f>
        <v>0</v>
      </c>
      <c r="AH56" s="103"/>
      <c r="AI56" s="103"/>
      <c r="AJ56" s="103"/>
      <c r="AK56" s="103"/>
      <c r="AL56" s="103"/>
      <c r="AM56" s="103"/>
      <c r="AN56" s="104">
        <f>SUM(AG56,AT56)</f>
        <v>0</v>
      </c>
      <c r="AO56" s="103"/>
      <c r="AP56" s="103"/>
      <c r="AQ56" s="105" t="s">
        <v>84</v>
      </c>
      <c r="AR56" s="100"/>
      <c r="AS56" s="106">
        <v>0</v>
      </c>
      <c r="AT56" s="107">
        <f>ROUND(SUM(AV56:AW56),2)</f>
        <v>0</v>
      </c>
      <c r="AU56" s="108">
        <f>'823-21-1 - SO 101 Polní c...'!P87</f>
        <v>0</v>
      </c>
      <c r="AV56" s="107">
        <f>'823-21-1 - SO 101 Polní c...'!J33</f>
        <v>0</v>
      </c>
      <c r="AW56" s="107">
        <f>'823-21-1 - SO 101 Polní c...'!J34</f>
        <v>0</v>
      </c>
      <c r="AX56" s="107">
        <f>'823-21-1 - SO 101 Polní c...'!J35</f>
        <v>0</v>
      </c>
      <c r="AY56" s="107">
        <f>'823-21-1 - SO 101 Polní c...'!J36</f>
        <v>0</v>
      </c>
      <c r="AZ56" s="107">
        <f>'823-21-1 - SO 101 Polní c...'!F33</f>
        <v>0</v>
      </c>
      <c r="BA56" s="107">
        <f>'823-21-1 - SO 101 Polní c...'!F34</f>
        <v>0</v>
      </c>
      <c r="BB56" s="107">
        <f>'823-21-1 - SO 101 Polní c...'!F35</f>
        <v>0</v>
      </c>
      <c r="BC56" s="107">
        <f>'823-21-1 - SO 101 Polní c...'!F36</f>
        <v>0</v>
      </c>
      <c r="BD56" s="109">
        <f>'823-21-1 - SO 101 Polní c...'!F37</f>
        <v>0</v>
      </c>
      <c r="BE56" s="7"/>
      <c r="BT56" s="110" t="s">
        <v>79</v>
      </c>
      <c r="BV56" s="110" t="s">
        <v>73</v>
      </c>
      <c r="BW56" s="110" t="s">
        <v>85</v>
      </c>
      <c r="BX56" s="110" t="s">
        <v>5</v>
      </c>
      <c r="CL56" s="110" t="s">
        <v>3</v>
      </c>
      <c r="CM56" s="110" t="s">
        <v>81</v>
      </c>
    </row>
    <row r="57" s="7" customFormat="1" ht="24.75" customHeight="1">
      <c r="A57" s="99" t="s">
        <v>75</v>
      </c>
      <c r="B57" s="100"/>
      <c r="C57" s="101"/>
      <c r="D57" s="102" t="s">
        <v>86</v>
      </c>
      <c r="E57" s="102"/>
      <c r="F57" s="102"/>
      <c r="G57" s="102"/>
      <c r="H57" s="102"/>
      <c r="I57" s="103"/>
      <c r="J57" s="102" t="s">
        <v>87</v>
      </c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4">
        <f>'823-21-2 - SO 800 Doprovo...'!J30</f>
        <v>0</v>
      </c>
      <c r="AH57" s="103"/>
      <c r="AI57" s="103"/>
      <c r="AJ57" s="103"/>
      <c r="AK57" s="103"/>
      <c r="AL57" s="103"/>
      <c r="AM57" s="103"/>
      <c r="AN57" s="104">
        <f>SUM(AG57,AT57)</f>
        <v>0</v>
      </c>
      <c r="AO57" s="103"/>
      <c r="AP57" s="103"/>
      <c r="AQ57" s="105" t="s">
        <v>84</v>
      </c>
      <c r="AR57" s="100"/>
      <c r="AS57" s="106">
        <v>0</v>
      </c>
      <c r="AT57" s="107">
        <f>ROUND(SUM(AV57:AW57),2)</f>
        <v>0</v>
      </c>
      <c r="AU57" s="108">
        <f>'823-21-2 - SO 800 Doprovo...'!P83</f>
        <v>0</v>
      </c>
      <c r="AV57" s="107">
        <f>'823-21-2 - SO 800 Doprovo...'!J33</f>
        <v>0</v>
      </c>
      <c r="AW57" s="107">
        <f>'823-21-2 - SO 800 Doprovo...'!J34</f>
        <v>0</v>
      </c>
      <c r="AX57" s="107">
        <f>'823-21-2 - SO 800 Doprovo...'!J35</f>
        <v>0</v>
      </c>
      <c r="AY57" s="107">
        <f>'823-21-2 - SO 800 Doprovo...'!J36</f>
        <v>0</v>
      </c>
      <c r="AZ57" s="107">
        <f>'823-21-2 - SO 800 Doprovo...'!F33</f>
        <v>0</v>
      </c>
      <c r="BA57" s="107">
        <f>'823-21-2 - SO 800 Doprovo...'!F34</f>
        <v>0</v>
      </c>
      <c r="BB57" s="107">
        <f>'823-21-2 - SO 800 Doprovo...'!F35</f>
        <v>0</v>
      </c>
      <c r="BC57" s="107">
        <f>'823-21-2 - SO 800 Doprovo...'!F36</f>
        <v>0</v>
      </c>
      <c r="BD57" s="109">
        <f>'823-21-2 - SO 800 Doprovo...'!F37</f>
        <v>0</v>
      </c>
      <c r="BE57" s="7"/>
      <c r="BT57" s="110" t="s">
        <v>79</v>
      </c>
      <c r="BV57" s="110" t="s">
        <v>73</v>
      </c>
      <c r="BW57" s="110" t="s">
        <v>88</v>
      </c>
      <c r="BX57" s="110" t="s">
        <v>5</v>
      </c>
      <c r="CL57" s="110" t="s">
        <v>3</v>
      </c>
      <c r="CM57" s="110" t="s">
        <v>81</v>
      </c>
    </row>
    <row r="58" s="7" customFormat="1" ht="24.75" customHeight="1">
      <c r="A58" s="99" t="s">
        <v>75</v>
      </c>
      <c r="B58" s="100"/>
      <c r="C58" s="101"/>
      <c r="D58" s="102" t="s">
        <v>89</v>
      </c>
      <c r="E58" s="102"/>
      <c r="F58" s="102"/>
      <c r="G58" s="102"/>
      <c r="H58" s="102"/>
      <c r="I58" s="103"/>
      <c r="J58" s="102" t="s">
        <v>90</v>
      </c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4">
        <f>'823-21-3 - SO 800 Doprovo...'!J30</f>
        <v>0</v>
      </c>
      <c r="AH58" s="103"/>
      <c r="AI58" s="103"/>
      <c r="AJ58" s="103"/>
      <c r="AK58" s="103"/>
      <c r="AL58" s="103"/>
      <c r="AM58" s="103"/>
      <c r="AN58" s="104">
        <f>SUM(AG58,AT58)</f>
        <v>0</v>
      </c>
      <c r="AO58" s="103"/>
      <c r="AP58" s="103"/>
      <c r="AQ58" s="105" t="s">
        <v>84</v>
      </c>
      <c r="AR58" s="100"/>
      <c r="AS58" s="106">
        <v>0</v>
      </c>
      <c r="AT58" s="107">
        <f>ROUND(SUM(AV58:AW58),2)</f>
        <v>0</v>
      </c>
      <c r="AU58" s="108">
        <f>'823-21-3 - SO 800 Doprovo...'!P81</f>
        <v>0</v>
      </c>
      <c r="AV58" s="107">
        <f>'823-21-3 - SO 800 Doprovo...'!J33</f>
        <v>0</v>
      </c>
      <c r="AW58" s="107">
        <f>'823-21-3 - SO 800 Doprovo...'!J34</f>
        <v>0</v>
      </c>
      <c r="AX58" s="107">
        <f>'823-21-3 - SO 800 Doprovo...'!J35</f>
        <v>0</v>
      </c>
      <c r="AY58" s="107">
        <f>'823-21-3 - SO 800 Doprovo...'!J36</f>
        <v>0</v>
      </c>
      <c r="AZ58" s="107">
        <f>'823-21-3 - SO 800 Doprovo...'!F33</f>
        <v>0</v>
      </c>
      <c r="BA58" s="107">
        <f>'823-21-3 - SO 800 Doprovo...'!F34</f>
        <v>0</v>
      </c>
      <c r="BB58" s="107">
        <f>'823-21-3 - SO 800 Doprovo...'!F35</f>
        <v>0</v>
      </c>
      <c r="BC58" s="107">
        <f>'823-21-3 - SO 800 Doprovo...'!F36</f>
        <v>0</v>
      </c>
      <c r="BD58" s="109">
        <f>'823-21-3 - SO 800 Doprovo...'!F37</f>
        <v>0</v>
      </c>
      <c r="BE58" s="7"/>
      <c r="BT58" s="110" t="s">
        <v>79</v>
      </c>
      <c r="BV58" s="110" t="s">
        <v>73</v>
      </c>
      <c r="BW58" s="110" t="s">
        <v>91</v>
      </c>
      <c r="BX58" s="110" t="s">
        <v>5</v>
      </c>
      <c r="CL58" s="110" t="s">
        <v>3</v>
      </c>
      <c r="CM58" s="110" t="s">
        <v>81</v>
      </c>
    </row>
    <row r="59" s="7" customFormat="1" ht="24.75" customHeight="1">
      <c r="A59" s="99" t="s">
        <v>75</v>
      </c>
      <c r="B59" s="100"/>
      <c r="C59" s="101"/>
      <c r="D59" s="102" t="s">
        <v>92</v>
      </c>
      <c r="E59" s="102"/>
      <c r="F59" s="102"/>
      <c r="G59" s="102"/>
      <c r="H59" s="102"/>
      <c r="I59" s="103"/>
      <c r="J59" s="102" t="s">
        <v>93</v>
      </c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4">
        <f>'823-21-4 - SO 800 Doprovo...'!J30</f>
        <v>0</v>
      </c>
      <c r="AH59" s="103"/>
      <c r="AI59" s="103"/>
      <c r="AJ59" s="103"/>
      <c r="AK59" s="103"/>
      <c r="AL59" s="103"/>
      <c r="AM59" s="103"/>
      <c r="AN59" s="104">
        <f>SUM(AG59,AT59)</f>
        <v>0</v>
      </c>
      <c r="AO59" s="103"/>
      <c r="AP59" s="103"/>
      <c r="AQ59" s="105" t="s">
        <v>84</v>
      </c>
      <c r="AR59" s="100"/>
      <c r="AS59" s="106">
        <v>0</v>
      </c>
      <c r="AT59" s="107">
        <f>ROUND(SUM(AV59:AW59),2)</f>
        <v>0</v>
      </c>
      <c r="AU59" s="108">
        <f>'823-21-4 - SO 800 Doprovo...'!P81</f>
        <v>0</v>
      </c>
      <c r="AV59" s="107">
        <f>'823-21-4 - SO 800 Doprovo...'!J33</f>
        <v>0</v>
      </c>
      <c r="AW59" s="107">
        <f>'823-21-4 - SO 800 Doprovo...'!J34</f>
        <v>0</v>
      </c>
      <c r="AX59" s="107">
        <f>'823-21-4 - SO 800 Doprovo...'!J35</f>
        <v>0</v>
      </c>
      <c r="AY59" s="107">
        <f>'823-21-4 - SO 800 Doprovo...'!J36</f>
        <v>0</v>
      </c>
      <c r="AZ59" s="107">
        <f>'823-21-4 - SO 800 Doprovo...'!F33</f>
        <v>0</v>
      </c>
      <c r="BA59" s="107">
        <f>'823-21-4 - SO 800 Doprovo...'!F34</f>
        <v>0</v>
      </c>
      <c r="BB59" s="107">
        <f>'823-21-4 - SO 800 Doprovo...'!F35</f>
        <v>0</v>
      </c>
      <c r="BC59" s="107">
        <f>'823-21-4 - SO 800 Doprovo...'!F36</f>
        <v>0</v>
      </c>
      <c r="BD59" s="109">
        <f>'823-21-4 - SO 800 Doprovo...'!F37</f>
        <v>0</v>
      </c>
      <c r="BE59" s="7"/>
      <c r="BT59" s="110" t="s">
        <v>79</v>
      </c>
      <c r="BV59" s="110" t="s">
        <v>73</v>
      </c>
      <c r="BW59" s="110" t="s">
        <v>94</v>
      </c>
      <c r="BX59" s="110" t="s">
        <v>5</v>
      </c>
      <c r="CL59" s="110" t="s">
        <v>3</v>
      </c>
      <c r="CM59" s="110" t="s">
        <v>81</v>
      </c>
    </row>
    <row r="60" s="7" customFormat="1" ht="24.75" customHeight="1">
      <c r="A60" s="99" t="s">
        <v>75</v>
      </c>
      <c r="B60" s="100"/>
      <c r="C60" s="101"/>
      <c r="D60" s="102" t="s">
        <v>95</v>
      </c>
      <c r="E60" s="102"/>
      <c r="F60" s="102"/>
      <c r="G60" s="102"/>
      <c r="H60" s="102"/>
      <c r="I60" s="103"/>
      <c r="J60" s="102" t="s">
        <v>96</v>
      </c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4">
        <f>'823-21-5 - SO 800 Doprovo...'!J30</f>
        <v>0</v>
      </c>
      <c r="AH60" s="103"/>
      <c r="AI60" s="103"/>
      <c r="AJ60" s="103"/>
      <c r="AK60" s="103"/>
      <c r="AL60" s="103"/>
      <c r="AM60" s="103"/>
      <c r="AN60" s="104">
        <f>SUM(AG60,AT60)</f>
        <v>0</v>
      </c>
      <c r="AO60" s="103"/>
      <c r="AP60" s="103"/>
      <c r="AQ60" s="105" t="s">
        <v>84</v>
      </c>
      <c r="AR60" s="100"/>
      <c r="AS60" s="106">
        <v>0</v>
      </c>
      <c r="AT60" s="107">
        <f>ROUND(SUM(AV60:AW60),2)</f>
        <v>0</v>
      </c>
      <c r="AU60" s="108">
        <f>'823-21-5 - SO 800 Doprovo...'!P81</f>
        <v>0</v>
      </c>
      <c r="AV60" s="107">
        <f>'823-21-5 - SO 800 Doprovo...'!J33</f>
        <v>0</v>
      </c>
      <c r="AW60" s="107">
        <f>'823-21-5 - SO 800 Doprovo...'!J34</f>
        <v>0</v>
      </c>
      <c r="AX60" s="107">
        <f>'823-21-5 - SO 800 Doprovo...'!J35</f>
        <v>0</v>
      </c>
      <c r="AY60" s="107">
        <f>'823-21-5 - SO 800 Doprovo...'!J36</f>
        <v>0</v>
      </c>
      <c r="AZ60" s="107">
        <f>'823-21-5 - SO 800 Doprovo...'!F33</f>
        <v>0</v>
      </c>
      <c r="BA60" s="107">
        <f>'823-21-5 - SO 800 Doprovo...'!F34</f>
        <v>0</v>
      </c>
      <c r="BB60" s="107">
        <f>'823-21-5 - SO 800 Doprovo...'!F35</f>
        <v>0</v>
      </c>
      <c r="BC60" s="107">
        <f>'823-21-5 - SO 800 Doprovo...'!F36</f>
        <v>0</v>
      </c>
      <c r="BD60" s="109">
        <f>'823-21-5 - SO 800 Doprovo...'!F37</f>
        <v>0</v>
      </c>
      <c r="BE60" s="7"/>
      <c r="BT60" s="110" t="s">
        <v>79</v>
      </c>
      <c r="BV60" s="110" t="s">
        <v>73</v>
      </c>
      <c r="BW60" s="110" t="s">
        <v>97</v>
      </c>
      <c r="BX60" s="110" t="s">
        <v>5</v>
      </c>
      <c r="CL60" s="110" t="s">
        <v>3</v>
      </c>
      <c r="CM60" s="110" t="s">
        <v>81</v>
      </c>
    </row>
    <row r="61" s="7" customFormat="1" ht="16.5" customHeight="1">
      <c r="A61" s="99" t="s">
        <v>75</v>
      </c>
      <c r="B61" s="100"/>
      <c r="C61" s="101"/>
      <c r="D61" s="102" t="s">
        <v>98</v>
      </c>
      <c r="E61" s="102"/>
      <c r="F61" s="102"/>
      <c r="G61" s="102"/>
      <c r="H61" s="102"/>
      <c r="I61" s="103"/>
      <c r="J61" s="102" t="s">
        <v>99</v>
      </c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4">
        <f>'823-21-6 - SO 102 Polní c...'!J30</f>
        <v>0</v>
      </c>
      <c r="AH61" s="103"/>
      <c r="AI61" s="103"/>
      <c r="AJ61" s="103"/>
      <c r="AK61" s="103"/>
      <c r="AL61" s="103"/>
      <c r="AM61" s="103"/>
      <c r="AN61" s="104">
        <f>SUM(AG61,AT61)</f>
        <v>0</v>
      </c>
      <c r="AO61" s="103"/>
      <c r="AP61" s="103"/>
      <c r="AQ61" s="105" t="s">
        <v>84</v>
      </c>
      <c r="AR61" s="100"/>
      <c r="AS61" s="106">
        <v>0</v>
      </c>
      <c r="AT61" s="107">
        <f>ROUND(SUM(AV61:AW61),2)</f>
        <v>0</v>
      </c>
      <c r="AU61" s="108">
        <f>'823-21-6 - SO 102 Polní c...'!P87</f>
        <v>0</v>
      </c>
      <c r="AV61" s="107">
        <f>'823-21-6 - SO 102 Polní c...'!J33</f>
        <v>0</v>
      </c>
      <c r="AW61" s="107">
        <f>'823-21-6 - SO 102 Polní c...'!J34</f>
        <v>0</v>
      </c>
      <c r="AX61" s="107">
        <f>'823-21-6 - SO 102 Polní c...'!J35</f>
        <v>0</v>
      </c>
      <c r="AY61" s="107">
        <f>'823-21-6 - SO 102 Polní c...'!J36</f>
        <v>0</v>
      </c>
      <c r="AZ61" s="107">
        <f>'823-21-6 - SO 102 Polní c...'!F33</f>
        <v>0</v>
      </c>
      <c r="BA61" s="107">
        <f>'823-21-6 - SO 102 Polní c...'!F34</f>
        <v>0</v>
      </c>
      <c r="BB61" s="107">
        <f>'823-21-6 - SO 102 Polní c...'!F35</f>
        <v>0</v>
      </c>
      <c r="BC61" s="107">
        <f>'823-21-6 - SO 102 Polní c...'!F36</f>
        <v>0</v>
      </c>
      <c r="BD61" s="109">
        <f>'823-21-6 - SO 102 Polní c...'!F37</f>
        <v>0</v>
      </c>
      <c r="BE61" s="7"/>
      <c r="BT61" s="110" t="s">
        <v>79</v>
      </c>
      <c r="BV61" s="110" t="s">
        <v>73</v>
      </c>
      <c r="BW61" s="110" t="s">
        <v>100</v>
      </c>
      <c r="BX61" s="110" t="s">
        <v>5</v>
      </c>
      <c r="CL61" s="110" t="s">
        <v>3</v>
      </c>
      <c r="CM61" s="110" t="s">
        <v>81</v>
      </c>
    </row>
    <row r="62" s="7" customFormat="1" ht="16.5" customHeight="1">
      <c r="A62" s="99" t="s">
        <v>75</v>
      </c>
      <c r="B62" s="100"/>
      <c r="C62" s="101"/>
      <c r="D62" s="102" t="s">
        <v>101</v>
      </c>
      <c r="E62" s="102"/>
      <c r="F62" s="102"/>
      <c r="G62" s="102"/>
      <c r="H62" s="102"/>
      <c r="I62" s="103"/>
      <c r="J62" s="102" t="s">
        <v>102</v>
      </c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4">
        <f>'823-21-7 - SO 301 Odvodně...'!J30</f>
        <v>0</v>
      </c>
      <c r="AH62" s="103"/>
      <c r="AI62" s="103"/>
      <c r="AJ62" s="103"/>
      <c r="AK62" s="103"/>
      <c r="AL62" s="103"/>
      <c r="AM62" s="103"/>
      <c r="AN62" s="104">
        <f>SUM(AG62,AT62)</f>
        <v>0</v>
      </c>
      <c r="AO62" s="103"/>
      <c r="AP62" s="103"/>
      <c r="AQ62" s="105" t="s">
        <v>84</v>
      </c>
      <c r="AR62" s="100"/>
      <c r="AS62" s="106">
        <v>0</v>
      </c>
      <c r="AT62" s="107">
        <f>ROUND(SUM(AV62:AW62),2)</f>
        <v>0</v>
      </c>
      <c r="AU62" s="108">
        <f>'823-21-7 - SO 301 Odvodně...'!P86</f>
        <v>0</v>
      </c>
      <c r="AV62" s="107">
        <f>'823-21-7 - SO 301 Odvodně...'!J33</f>
        <v>0</v>
      </c>
      <c r="AW62" s="107">
        <f>'823-21-7 - SO 301 Odvodně...'!J34</f>
        <v>0</v>
      </c>
      <c r="AX62" s="107">
        <f>'823-21-7 - SO 301 Odvodně...'!J35</f>
        <v>0</v>
      </c>
      <c r="AY62" s="107">
        <f>'823-21-7 - SO 301 Odvodně...'!J36</f>
        <v>0</v>
      </c>
      <c r="AZ62" s="107">
        <f>'823-21-7 - SO 301 Odvodně...'!F33</f>
        <v>0</v>
      </c>
      <c r="BA62" s="107">
        <f>'823-21-7 - SO 301 Odvodně...'!F34</f>
        <v>0</v>
      </c>
      <c r="BB62" s="107">
        <f>'823-21-7 - SO 301 Odvodně...'!F35</f>
        <v>0</v>
      </c>
      <c r="BC62" s="107">
        <f>'823-21-7 - SO 301 Odvodně...'!F36</f>
        <v>0</v>
      </c>
      <c r="BD62" s="109">
        <f>'823-21-7 - SO 301 Odvodně...'!F37</f>
        <v>0</v>
      </c>
      <c r="BE62" s="7"/>
      <c r="BT62" s="110" t="s">
        <v>79</v>
      </c>
      <c r="BV62" s="110" t="s">
        <v>73</v>
      </c>
      <c r="BW62" s="110" t="s">
        <v>103</v>
      </c>
      <c r="BX62" s="110" t="s">
        <v>5</v>
      </c>
      <c r="CL62" s="110" t="s">
        <v>3</v>
      </c>
      <c r="CM62" s="110" t="s">
        <v>81</v>
      </c>
    </row>
    <row r="63" s="7" customFormat="1" ht="16.5" customHeight="1">
      <c r="A63" s="99" t="s">
        <v>75</v>
      </c>
      <c r="B63" s="100"/>
      <c r="C63" s="101"/>
      <c r="D63" s="102" t="s">
        <v>104</v>
      </c>
      <c r="E63" s="102"/>
      <c r="F63" s="102"/>
      <c r="G63" s="102"/>
      <c r="H63" s="102"/>
      <c r="I63" s="103"/>
      <c r="J63" s="102" t="s">
        <v>105</v>
      </c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4">
        <f>'823-21-8 - SO 302 Odvodně...'!J30</f>
        <v>0</v>
      </c>
      <c r="AH63" s="103"/>
      <c r="AI63" s="103"/>
      <c r="AJ63" s="103"/>
      <c r="AK63" s="103"/>
      <c r="AL63" s="103"/>
      <c r="AM63" s="103"/>
      <c r="AN63" s="104">
        <f>SUM(AG63,AT63)</f>
        <v>0</v>
      </c>
      <c r="AO63" s="103"/>
      <c r="AP63" s="103"/>
      <c r="AQ63" s="105" t="s">
        <v>84</v>
      </c>
      <c r="AR63" s="100"/>
      <c r="AS63" s="106">
        <v>0</v>
      </c>
      <c r="AT63" s="107">
        <f>ROUND(SUM(AV63:AW63),2)</f>
        <v>0</v>
      </c>
      <c r="AU63" s="108">
        <f>'823-21-8 - SO 302 Odvodně...'!P86</f>
        <v>0</v>
      </c>
      <c r="AV63" s="107">
        <f>'823-21-8 - SO 302 Odvodně...'!J33</f>
        <v>0</v>
      </c>
      <c r="AW63" s="107">
        <f>'823-21-8 - SO 302 Odvodně...'!J34</f>
        <v>0</v>
      </c>
      <c r="AX63" s="107">
        <f>'823-21-8 - SO 302 Odvodně...'!J35</f>
        <v>0</v>
      </c>
      <c r="AY63" s="107">
        <f>'823-21-8 - SO 302 Odvodně...'!J36</f>
        <v>0</v>
      </c>
      <c r="AZ63" s="107">
        <f>'823-21-8 - SO 302 Odvodně...'!F33</f>
        <v>0</v>
      </c>
      <c r="BA63" s="107">
        <f>'823-21-8 - SO 302 Odvodně...'!F34</f>
        <v>0</v>
      </c>
      <c r="BB63" s="107">
        <f>'823-21-8 - SO 302 Odvodně...'!F35</f>
        <v>0</v>
      </c>
      <c r="BC63" s="107">
        <f>'823-21-8 - SO 302 Odvodně...'!F36</f>
        <v>0</v>
      </c>
      <c r="BD63" s="109">
        <f>'823-21-8 - SO 302 Odvodně...'!F37</f>
        <v>0</v>
      </c>
      <c r="BE63" s="7"/>
      <c r="BT63" s="110" t="s">
        <v>79</v>
      </c>
      <c r="BV63" s="110" t="s">
        <v>73</v>
      </c>
      <c r="BW63" s="110" t="s">
        <v>106</v>
      </c>
      <c r="BX63" s="110" t="s">
        <v>5</v>
      </c>
      <c r="CL63" s="110" t="s">
        <v>3</v>
      </c>
      <c r="CM63" s="110" t="s">
        <v>81</v>
      </c>
    </row>
    <row r="64" s="7" customFormat="1" ht="16.5" customHeight="1">
      <c r="A64" s="99" t="s">
        <v>75</v>
      </c>
      <c r="B64" s="100"/>
      <c r="C64" s="101"/>
      <c r="D64" s="102" t="s">
        <v>107</v>
      </c>
      <c r="E64" s="102"/>
      <c r="F64" s="102"/>
      <c r="G64" s="102"/>
      <c r="H64" s="102"/>
      <c r="I64" s="103"/>
      <c r="J64" s="102" t="s">
        <v>108</v>
      </c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4">
        <f>'823-21-9 - SO 303 Odvodně...'!J30</f>
        <v>0</v>
      </c>
      <c r="AH64" s="103"/>
      <c r="AI64" s="103"/>
      <c r="AJ64" s="103"/>
      <c r="AK64" s="103"/>
      <c r="AL64" s="103"/>
      <c r="AM64" s="103"/>
      <c r="AN64" s="104">
        <f>SUM(AG64,AT64)</f>
        <v>0</v>
      </c>
      <c r="AO64" s="103"/>
      <c r="AP64" s="103"/>
      <c r="AQ64" s="105" t="s">
        <v>84</v>
      </c>
      <c r="AR64" s="100"/>
      <c r="AS64" s="106">
        <v>0</v>
      </c>
      <c r="AT64" s="107">
        <f>ROUND(SUM(AV64:AW64),2)</f>
        <v>0</v>
      </c>
      <c r="AU64" s="108">
        <f>'823-21-9 - SO 303 Odvodně...'!P82</f>
        <v>0</v>
      </c>
      <c r="AV64" s="107">
        <f>'823-21-9 - SO 303 Odvodně...'!J33</f>
        <v>0</v>
      </c>
      <c r="AW64" s="107">
        <f>'823-21-9 - SO 303 Odvodně...'!J34</f>
        <v>0</v>
      </c>
      <c r="AX64" s="107">
        <f>'823-21-9 - SO 303 Odvodně...'!J35</f>
        <v>0</v>
      </c>
      <c r="AY64" s="107">
        <f>'823-21-9 - SO 303 Odvodně...'!J36</f>
        <v>0</v>
      </c>
      <c r="AZ64" s="107">
        <f>'823-21-9 - SO 303 Odvodně...'!F33</f>
        <v>0</v>
      </c>
      <c r="BA64" s="107">
        <f>'823-21-9 - SO 303 Odvodně...'!F34</f>
        <v>0</v>
      </c>
      <c r="BB64" s="107">
        <f>'823-21-9 - SO 303 Odvodně...'!F35</f>
        <v>0</v>
      </c>
      <c r="BC64" s="107">
        <f>'823-21-9 - SO 303 Odvodně...'!F36</f>
        <v>0</v>
      </c>
      <c r="BD64" s="109">
        <f>'823-21-9 - SO 303 Odvodně...'!F37</f>
        <v>0</v>
      </c>
      <c r="BE64" s="7"/>
      <c r="BT64" s="110" t="s">
        <v>79</v>
      </c>
      <c r="BV64" s="110" t="s">
        <v>73</v>
      </c>
      <c r="BW64" s="110" t="s">
        <v>109</v>
      </c>
      <c r="BX64" s="110" t="s">
        <v>5</v>
      </c>
      <c r="CL64" s="110" t="s">
        <v>3</v>
      </c>
      <c r="CM64" s="110" t="s">
        <v>81</v>
      </c>
    </row>
    <row r="65" s="7" customFormat="1" ht="24.75" customHeight="1">
      <c r="A65" s="99" t="s">
        <v>75</v>
      </c>
      <c r="B65" s="100"/>
      <c r="C65" s="101"/>
      <c r="D65" s="102" t="s">
        <v>110</v>
      </c>
      <c r="E65" s="102"/>
      <c r="F65" s="102"/>
      <c r="G65" s="102"/>
      <c r="H65" s="102"/>
      <c r="I65" s="103"/>
      <c r="J65" s="102" t="s">
        <v>111</v>
      </c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4">
        <f>'823-21-10 - SO 801 Lokáln...'!J30</f>
        <v>0</v>
      </c>
      <c r="AH65" s="103"/>
      <c r="AI65" s="103"/>
      <c r="AJ65" s="103"/>
      <c r="AK65" s="103"/>
      <c r="AL65" s="103"/>
      <c r="AM65" s="103"/>
      <c r="AN65" s="104">
        <f>SUM(AG65,AT65)</f>
        <v>0</v>
      </c>
      <c r="AO65" s="103"/>
      <c r="AP65" s="103"/>
      <c r="AQ65" s="105" t="s">
        <v>84</v>
      </c>
      <c r="AR65" s="100"/>
      <c r="AS65" s="106">
        <v>0</v>
      </c>
      <c r="AT65" s="107">
        <f>ROUND(SUM(AV65:AW65),2)</f>
        <v>0</v>
      </c>
      <c r="AU65" s="108">
        <f>'823-21-10 - SO 801 Lokáln...'!P83</f>
        <v>0</v>
      </c>
      <c r="AV65" s="107">
        <f>'823-21-10 - SO 801 Lokáln...'!J33</f>
        <v>0</v>
      </c>
      <c r="AW65" s="107">
        <f>'823-21-10 - SO 801 Lokáln...'!J34</f>
        <v>0</v>
      </c>
      <c r="AX65" s="107">
        <f>'823-21-10 - SO 801 Lokáln...'!J35</f>
        <v>0</v>
      </c>
      <c r="AY65" s="107">
        <f>'823-21-10 - SO 801 Lokáln...'!J36</f>
        <v>0</v>
      </c>
      <c r="AZ65" s="107">
        <f>'823-21-10 - SO 801 Lokáln...'!F33</f>
        <v>0</v>
      </c>
      <c r="BA65" s="107">
        <f>'823-21-10 - SO 801 Lokáln...'!F34</f>
        <v>0</v>
      </c>
      <c r="BB65" s="107">
        <f>'823-21-10 - SO 801 Lokáln...'!F35</f>
        <v>0</v>
      </c>
      <c r="BC65" s="107">
        <f>'823-21-10 - SO 801 Lokáln...'!F36</f>
        <v>0</v>
      </c>
      <c r="BD65" s="109">
        <f>'823-21-10 - SO 801 Lokáln...'!F37</f>
        <v>0</v>
      </c>
      <c r="BE65" s="7"/>
      <c r="BT65" s="110" t="s">
        <v>79</v>
      </c>
      <c r="BV65" s="110" t="s">
        <v>73</v>
      </c>
      <c r="BW65" s="110" t="s">
        <v>112</v>
      </c>
      <c r="BX65" s="110" t="s">
        <v>5</v>
      </c>
      <c r="CL65" s="110" t="s">
        <v>3</v>
      </c>
      <c r="CM65" s="110" t="s">
        <v>81</v>
      </c>
    </row>
    <row r="66" s="7" customFormat="1" ht="24.75" customHeight="1">
      <c r="A66" s="99" t="s">
        <v>75</v>
      </c>
      <c r="B66" s="100"/>
      <c r="C66" s="101"/>
      <c r="D66" s="102" t="s">
        <v>113</v>
      </c>
      <c r="E66" s="102"/>
      <c r="F66" s="102"/>
      <c r="G66" s="102"/>
      <c r="H66" s="102"/>
      <c r="I66" s="103"/>
      <c r="J66" s="102" t="s">
        <v>114</v>
      </c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4">
        <f>'823-21-11 - SO 801 Lokáln...'!J30</f>
        <v>0</v>
      </c>
      <c r="AH66" s="103"/>
      <c r="AI66" s="103"/>
      <c r="AJ66" s="103"/>
      <c r="AK66" s="103"/>
      <c r="AL66" s="103"/>
      <c r="AM66" s="103"/>
      <c r="AN66" s="104">
        <f>SUM(AG66,AT66)</f>
        <v>0</v>
      </c>
      <c r="AO66" s="103"/>
      <c r="AP66" s="103"/>
      <c r="AQ66" s="105" t="s">
        <v>84</v>
      </c>
      <c r="AR66" s="100"/>
      <c r="AS66" s="106">
        <v>0</v>
      </c>
      <c r="AT66" s="107">
        <f>ROUND(SUM(AV66:AW66),2)</f>
        <v>0</v>
      </c>
      <c r="AU66" s="108">
        <f>'823-21-11 - SO 801 Lokáln...'!P81</f>
        <v>0</v>
      </c>
      <c r="AV66" s="107">
        <f>'823-21-11 - SO 801 Lokáln...'!J33</f>
        <v>0</v>
      </c>
      <c r="AW66" s="107">
        <f>'823-21-11 - SO 801 Lokáln...'!J34</f>
        <v>0</v>
      </c>
      <c r="AX66" s="107">
        <f>'823-21-11 - SO 801 Lokáln...'!J35</f>
        <v>0</v>
      </c>
      <c r="AY66" s="107">
        <f>'823-21-11 - SO 801 Lokáln...'!J36</f>
        <v>0</v>
      </c>
      <c r="AZ66" s="107">
        <f>'823-21-11 - SO 801 Lokáln...'!F33</f>
        <v>0</v>
      </c>
      <c r="BA66" s="107">
        <f>'823-21-11 - SO 801 Lokáln...'!F34</f>
        <v>0</v>
      </c>
      <c r="BB66" s="107">
        <f>'823-21-11 - SO 801 Lokáln...'!F35</f>
        <v>0</v>
      </c>
      <c r="BC66" s="107">
        <f>'823-21-11 - SO 801 Lokáln...'!F36</f>
        <v>0</v>
      </c>
      <c r="BD66" s="109">
        <f>'823-21-11 - SO 801 Lokáln...'!F37</f>
        <v>0</v>
      </c>
      <c r="BE66" s="7"/>
      <c r="BT66" s="110" t="s">
        <v>79</v>
      </c>
      <c r="BV66" s="110" t="s">
        <v>73</v>
      </c>
      <c r="BW66" s="110" t="s">
        <v>115</v>
      </c>
      <c r="BX66" s="110" t="s">
        <v>5</v>
      </c>
      <c r="CL66" s="110" t="s">
        <v>3</v>
      </c>
      <c r="CM66" s="110" t="s">
        <v>81</v>
      </c>
    </row>
    <row r="67" s="7" customFormat="1" ht="24.75" customHeight="1">
      <c r="A67" s="99" t="s">
        <v>75</v>
      </c>
      <c r="B67" s="100"/>
      <c r="C67" s="101"/>
      <c r="D67" s="102" t="s">
        <v>116</v>
      </c>
      <c r="E67" s="102"/>
      <c r="F67" s="102"/>
      <c r="G67" s="102"/>
      <c r="H67" s="102"/>
      <c r="I67" s="103"/>
      <c r="J67" s="102" t="s">
        <v>117</v>
      </c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4">
        <f>'823-21-12 - SO 801 Lokáln...'!J30</f>
        <v>0</v>
      </c>
      <c r="AH67" s="103"/>
      <c r="AI67" s="103"/>
      <c r="AJ67" s="103"/>
      <c r="AK67" s="103"/>
      <c r="AL67" s="103"/>
      <c r="AM67" s="103"/>
      <c r="AN67" s="104">
        <f>SUM(AG67,AT67)</f>
        <v>0</v>
      </c>
      <c r="AO67" s="103"/>
      <c r="AP67" s="103"/>
      <c r="AQ67" s="105" t="s">
        <v>84</v>
      </c>
      <c r="AR67" s="100"/>
      <c r="AS67" s="106">
        <v>0</v>
      </c>
      <c r="AT67" s="107">
        <f>ROUND(SUM(AV67:AW67),2)</f>
        <v>0</v>
      </c>
      <c r="AU67" s="108">
        <f>'823-21-12 - SO 801 Lokáln...'!P81</f>
        <v>0</v>
      </c>
      <c r="AV67" s="107">
        <f>'823-21-12 - SO 801 Lokáln...'!J33</f>
        <v>0</v>
      </c>
      <c r="AW67" s="107">
        <f>'823-21-12 - SO 801 Lokáln...'!J34</f>
        <v>0</v>
      </c>
      <c r="AX67" s="107">
        <f>'823-21-12 - SO 801 Lokáln...'!J35</f>
        <v>0</v>
      </c>
      <c r="AY67" s="107">
        <f>'823-21-12 - SO 801 Lokáln...'!J36</f>
        <v>0</v>
      </c>
      <c r="AZ67" s="107">
        <f>'823-21-12 - SO 801 Lokáln...'!F33</f>
        <v>0</v>
      </c>
      <c r="BA67" s="107">
        <f>'823-21-12 - SO 801 Lokáln...'!F34</f>
        <v>0</v>
      </c>
      <c r="BB67" s="107">
        <f>'823-21-12 - SO 801 Lokáln...'!F35</f>
        <v>0</v>
      </c>
      <c r="BC67" s="107">
        <f>'823-21-12 - SO 801 Lokáln...'!F36</f>
        <v>0</v>
      </c>
      <c r="BD67" s="109">
        <f>'823-21-12 - SO 801 Lokáln...'!F37</f>
        <v>0</v>
      </c>
      <c r="BE67" s="7"/>
      <c r="BT67" s="110" t="s">
        <v>79</v>
      </c>
      <c r="BV67" s="110" t="s">
        <v>73</v>
      </c>
      <c r="BW67" s="110" t="s">
        <v>118</v>
      </c>
      <c r="BX67" s="110" t="s">
        <v>5</v>
      </c>
      <c r="CL67" s="110" t="s">
        <v>3</v>
      </c>
      <c r="CM67" s="110" t="s">
        <v>81</v>
      </c>
    </row>
    <row r="68" s="7" customFormat="1" ht="24.75" customHeight="1">
      <c r="A68" s="99" t="s">
        <v>75</v>
      </c>
      <c r="B68" s="100"/>
      <c r="C68" s="101"/>
      <c r="D68" s="102" t="s">
        <v>119</v>
      </c>
      <c r="E68" s="102"/>
      <c r="F68" s="102"/>
      <c r="G68" s="102"/>
      <c r="H68" s="102"/>
      <c r="I68" s="103"/>
      <c r="J68" s="102" t="s">
        <v>120</v>
      </c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4">
        <f>'823-21-13 - SO 801 Lokáln...'!J30</f>
        <v>0</v>
      </c>
      <c r="AH68" s="103"/>
      <c r="AI68" s="103"/>
      <c r="AJ68" s="103"/>
      <c r="AK68" s="103"/>
      <c r="AL68" s="103"/>
      <c r="AM68" s="103"/>
      <c r="AN68" s="104">
        <f>SUM(AG68,AT68)</f>
        <v>0</v>
      </c>
      <c r="AO68" s="103"/>
      <c r="AP68" s="103"/>
      <c r="AQ68" s="105" t="s">
        <v>84</v>
      </c>
      <c r="AR68" s="100"/>
      <c r="AS68" s="111">
        <v>0</v>
      </c>
      <c r="AT68" s="112">
        <f>ROUND(SUM(AV68:AW68),2)</f>
        <v>0</v>
      </c>
      <c r="AU68" s="113">
        <f>'823-21-13 - SO 801 Lokáln...'!P81</f>
        <v>0</v>
      </c>
      <c r="AV68" s="112">
        <f>'823-21-13 - SO 801 Lokáln...'!J33</f>
        <v>0</v>
      </c>
      <c r="AW68" s="112">
        <f>'823-21-13 - SO 801 Lokáln...'!J34</f>
        <v>0</v>
      </c>
      <c r="AX68" s="112">
        <f>'823-21-13 - SO 801 Lokáln...'!J35</f>
        <v>0</v>
      </c>
      <c r="AY68" s="112">
        <f>'823-21-13 - SO 801 Lokáln...'!J36</f>
        <v>0</v>
      </c>
      <c r="AZ68" s="112">
        <f>'823-21-13 - SO 801 Lokáln...'!F33</f>
        <v>0</v>
      </c>
      <c r="BA68" s="112">
        <f>'823-21-13 - SO 801 Lokáln...'!F34</f>
        <v>0</v>
      </c>
      <c r="BB68" s="112">
        <f>'823-21-13 - SO 801 Lokáln...'!F35</f>
        <v>0</v>
      </c>
      <c r="BC68" s="112">
        <f>'823-21-13 - SO 801 Lokáln...'!F36</f>
        <v>0</v>
      </c>
      <c r="BD68" s="114">
        <f>'823-21-13 - SO 801 Lokáln...'!F37</f>
        <v>0</v>
      </c>
      <c r="BE68" s="7"/>
      <c r="BT68" s="110" t="s">
        <v>79</v>
      </c>
      <c r="BV68" s="110" t="s">
        <v>73</v>
      </c>
      <c r="BW68" s="110" t="s">
        <v>121</v>
      </c>
      <c r="BX68" s="110" t="s">
        <v>5</v>
      </c>
      <c r="CL68" s="110" t="s">
        <v>3</v>
      </c>
      <c r="CM68" s="110" t="s">
        <v>81</v>
      </c>
    </row>
    <row r="69" s="2" customFormat="1" ht="30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40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  <row r="70" s="2" customFormat="1" ht="6.96" customHeight="1">
      <c r="A70" s="39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40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</row>
  </sheetData>
  <mergeCells count="94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5" location="'823-21-0 - Vedlejší a ost...'!C2" display="/"/>
    <hyperlink ref="A56" location="'823-21-1 - SO 101 Polní c...'!C2" display="/"/>
    <hyperlink ref="A57" location="'823-21-2 - SO 800 Doprovo...'!C2" display="/"/>
    <hyperlink ref="A58" location="'823-21-3 - SO 800 Doprovo...'!C2" display="/"/>
    <hyperlink ref="A59" location="'823-21-4 - SO 800 Doprovo...'!C2" display="/"/>
    <hyperlink ref="A60" location="'823-21-5 - SO 800 Doprovo...'!C2" display="/"/>
    <hyperlink ref="A61" location="'823-21-6 - SO 102 Polní c...'!C2" display="/"/>
    <hyperlink ref="A62" location="'823-21-7 - SO 301 Odvodně...'!C2" display="/"/>
    <hyperlink ref="A63" location="'823-21-8 - SO 302 Odvodně...'!C2" display="/"/>
    <hyperlink ref="A64" location="'823-21-9 - SO 303 Odvodně...'!C2" display="/"/>
    <hyperlink ref="A65" location="'823-21-10 - SO 801 Lokáln...'!C2" display="/"/>
    <hyperlink ref="A66" location="'823-21-11 - SO 801 Lokáln...'!C2" display="/"/>
    <hyperlink ref="A67" location="'823-21-12 - SO 801 Lokáln...'!C2" display="/"/>
    <hyperlink ref="A68" location="'823-21-13 - SO 801 Lokál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  <c r="AZ2" s="189" t="s">
        <v>1042</v>
      </c>
      <c r="BA2" s="189" t="s">
        <v>3</v>
      </c>
      <c r="BB2" s="189" t="s">
        <v>3</v>
      </c>
      <c r="BC2" s="189" t="s">
        <v>1043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1044</v>
      </c>
      <c r="BA3" s="189" t="s">
        <v>3</v>
      </c>
      <c r="BB3" s="189" t="s">
        <v>3</v>
      </c>
      <c r="BC3" s="189" t="s">
        <v>1045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906</v>
      </c>
      <c r="BA4" s="189" t="s">
        <v>3</v>
      </c>
      <c r="BB4" s="189" t="s">
        <v>3</v>
      </c>
      <c r="BC4" s="189" t="s">
        <v>1046</v>
      </c>
      <c r="BD4" s="189" t="s">
        <v>81</v>
      </c>
    </row>
    <row r="5" s="1" customFormat="1" ht="6.96" customHeight="1">
      <c r="B5" s="23"/>
      <c r="L5" s="23"/>
      <c r="AZ5" s="189" t="s">
        <v>908</v>
      </c>
      <c r="BA5" s="189" t="s">
        <v>3</v>
      </c>
      <c r="BB5" s="189" t="s">
        <v>3</v>
      </c>
      <c r="BC5" s="189" t="s">
        <v>1047</v>
      </c>
      <c r="BD5" s="189" t="s">
        <v>81</v>
      </c>
    </row>
    <row r="6" s="1" customFormat="1" ht="12" customHeight="1">
      <c r="B6" s="23"/>
      <c r="D6" s="33" t="s">
        <v>17</v>
      </c>
      <c r="L6" s="23"/>
      <c r="AZ6" s="189" t="s">
        <v>239</v>
      </c>
      <c r="BA6" s="189" t="s">
        <v>3</v>
      </c>
      <c r="BB6" s="189" t="s">
        <v>3</v>
      </c>
      <c r="BC6" s="189" t="s">
        <v>1048</v>
      </c>
      <c r="BD6" s="189" t="s">
        <v>81</v>
      </c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  <c r="AZ7" s="189" t="s">
        <v>1049</v>
      </c>
      <c r="BA7" s="189" t="s">
        <v>3</v>
      </c>
      <c r="BB7" s="189" t="s">
        <v>3</v>
      </c>
      <c r="BC7" s="189" t="s">
        <v>1050</v>
      </c>
      <c r="BD7" s="189" t="s">
        <v>81</v>
      </c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89" t="s">
        <v>247</v>
      </c>
      <c r="BA8" s="189" t="s">
        <v>3</v>
      </c>
      <c r="BB8" s="189" t="s">
        <v>3</v>
      </c>
      <c r="BC8" s="189" t="s">
        <v>1051</v>
      </c>
      <c r="BD8" s="189" t="s">
        <v>81</v>
      </c>
    </row>
    <row r="9" s="2" customFormat="1" ht="16.5" customHeight="1">
      <c r="A9" s="39"/>
      <c r="B9" s="40"/>
      <c r="C9" s="39"/>
      <c r="D9" s="39"/>
      <c r="E9" s="63" t="s">
        <v>1052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89" t="s">
        <v>1053</v>
      </c>
      <c r="BA9" s="189" t="s">
        <v>3</v>
      </c>
      <c r="BB9" s="189" t="s">
        <v>3</v>
      </c>
      <c r="BC9" s="189" t="s">
        <v>1054</v>
      </c>
      <c r="BD9" s="189" t="s">
        <v>81</v>
      </c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ROUND(J86,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ROUND((SUM(BE86:BE189)),  2)</f>
        <v>0</v>
      </c>
      <c r="G33" s="39"/>
      <c r="H33" s="39"/>
      <c r="I33" s="124">
        <v>0.20999999999999999</v>
      </c>
      <c r="J33" s="123">
        <f>ROUND(((SUM(BE86:BE189))*I33),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ROUND((SUM(BF86:BF189)),  2)</f>
        <v>0</v>
      </c>
      <c r="G34" s="39"/>
      <c r="H34" s="39"/>
      <c r="I34" s="124">
        <v>0.12</v>
      </c>
      <c r="J34" s="123">
        <f>ROUND(((SUM(BF86:BF189))*I34),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ROUND((SUM(BG86:BG189)),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ROUND((SUM(BH86:BH189)),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ROUND((SUM(BI86:BI189)),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823/21-8 - SO 302 Odvodnění VC9A (část SPÚ)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J86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J87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J88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251</v>
      </c>
      <c r="E62" s="140"/>
      <c r="F62" s="140"/>
      <c r="G62" s="140"/>
      <c r="H62" s="140"/>
      <c r="I62" s="140"/>
      <c r="J62" s="141">
        <f>J113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252</v>
      </c>
      <c r="E63" s="140"/>
      <c r="F63" s="140"/>
      <c r="G63" s="140"/>
      <c r="H63" s="140"/>
      <c r="I63" s="140"/>
      <c r="J63" s="141">
        <f>J132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913</v>
      </c>
      <c r="E64" s="140"/>
      <c r="F64" s="140"/>
      <c r="G64" s="140"/>
      <c r="H64" s="140"/>
      <c r="I64" s="140"/>
      <c r="J64" s="141">
        <f>J137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914</v>
      </c>
      <c r="E65" s="140"/>
      <c r="F65" s="140"/>
      <c r="G65" s="140"/>
      <c r="H65" s="140"/>
      <c r="I65" s="140"/>
      <c r="J65" s="141">
        <f>J142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8"/>
      <c r="C66" s="10"/>
      <c r="D66" s="139" t="s">
        <v>254</v>
      </c>
      <c r="E66" s="140"/>
      <c r="F66" s="140"/>
      <c r="G66" s="140"/>
      <c r="H66" s="140"/>
      <c r="I66" s="140"/>
      <c r="J66" s="141">
        <f>J182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116" t="str">
        <f>E7</f>
        <v>Chodeč u Mělníka - polní cesty VC9A, VC9B a LBK 47</v>
      </c>
      <c r="F76" s="33"/>
      <c r="G76" s="33"/>
      <c r="H76" s="33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123</v>
      </c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63" t="str">
        <f>E9</f>
        <v>823/21-8 - SO 302 Odvodnění VC9A (část SPÚ)</v>
      </c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39"/>
      <c r="E80" s="39"/>
      <c r="F80" s="28" t="str">
        <f>F12</f>
        <v>Chodeč u Mělníka</v>
      </c>
      <c r="G80" s="39"/>
      <c r="H80" s="39"/>
      <c r="I80" s="33" t="s">
        <v>23</v>
      </c>
      <c r="J80" s="65" t="str">
        <f>IF(J12="","",J12)</f>
        <v>2. 11. 2021</v>
      </c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39"/>
      <c r="E82" s="39"/>
      <c r="F82" s="28" t="str">
        <f>E15</f>
        <v>SPÚ Mělník</v>
      </c>
      <c r="G82" s="39"/>
      <c r="H82" s="39"/>
      <c r="I82" s="33" t="s">
        <v>31</v>
      </c>
      <c r="J82" s="37" t="str">
        <f>E21</f>
        <v>NDCon</v>
      </c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39"/>
      <c r="E83" s="39"/>
      <c r="F83" s="28" t="str">
        <f>IF(E18="","",E18)</f>
        <v>Vyplň údaj</v>
      </c>
      <c r="G83" s="39"/>
      <c r="H83" s="39"/>
      <c r="I83" s="33" t="s">
        <v>34</v>
      </c>
      <c r="J83" s="37" t="str">
        <f>E24</f>
        <v>NDCon</v>
      </c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42"/>
      <c r="B85" s="143"/>
      <c r="C85" s="144" t="s">
        <v>135</v>
      </c>
      <c r="D85" s="145" t="s">
        <v>56</v>
      </c>
      <c r="E85" s="145" t="s">
        <v>52</v>
      </c>
      <c r="F85" s="145" t="s">
        <v>53</v>
      </c>
      <c r="G85" s="145" t="s">
        <v>136</v>
      </c>
      <c r="H85" s="145" t="s">
        <v>137</v>
      </c>
      <c r="I85" s="145" t="s">
        <v>138</v>
      </c>
      <c r="J85" s="145" t="s">
        <v>127</v>
      </c>
      <c r="K85" s="146" t="s">
        <v>139</v>
      </c>
      <c r="L85" s="147"/>
      <c r="M85" s="81" t="s">
        <v>3</v>
      </c>
      <c r="N85" s="82" t="s">
        <v>41</v>
      </c>
      <c r="O85" s="82" t="s">
        <v>140</v>
      </c>
      <c r="P85" s="82" t="s">
        <v>141</v>
      </c>
      <c r="Q85" s="82" t="s">
        <v>142</v>
      </c>
      <c r="R85" s="82" t="s">
        <v>143</v>
      </c>
      <c r="S85" s="82" t="s">
        <v>144</v>
      </c>
      <c r="T85" s="83" t="s">
        <v>145</v>
      </c>
      <c r="U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</row>
    <row r="86" s="2" customFormat="1" ht="22.8" customHeight="1">
      <c r="A86" s="39"/>
      <c r="B86" s="40"/>
      <c r="C86" s="88" t="s">
        <v>146</v>
      </c>
      <c r="D86" s="39"/>
      <c r="E86" s="39"/>
      <c r="F86" s="39"/>
      <c r="G86" s="39"/>
      <c r="H86" s="39"/>
      <c r="I86" s="39"/>
      <c r="J86" s="148">
        <f>BK86</f>
        <v>0</v>
      </c>
      <c r="K86" s="39"/>
      <c r="L86" s="40"/>
      <c r="M86" s="84"/>
      <c r="N86" s="69"/>
      <c r="O86" s="85"/>
      <c r="P86" s="149">
        <f>P87</f>
        <v>0</v>
      </c>
      <c r="Q86" s="85"/>
      <c r="R86" s="149">
        <f>R87</f>
        <v>33.207484672</v>
      </c>
      <c r="S86" s="85"/>
      <c r="T86" s="150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70</v>
      </c>
      <c r="AU86" s="20" t="s">
        <v>128</v>
      </c>
      <c r="BK86" s="151">
        <f>BK87</f>
        <v>0</v>
      </c>
    </row>
    <row r="87" s="12" customFormat="1" ht="25.92" customHeight="1">
      <c r="A87" s="12"/>
      <c r="B87" s="152"/>
      <c r="C87" s="12"/>
      <c r="D87" s="153" t="s">
        <v>70</v>
      </c>
      <c r="E87" s="154" t="s">
        <v>257</v>
      </c>
      <c r="F87" s="154" t="s">
        <v>258</v>
      </c>
      <c r="G87" s="12"/>
      <c r="H87" s="12"/>
      <c r="I87" s="155"/>
      <c r="J87" s="156">
        <f>BK87</f>
        <v>0</v>
      </c>
      <c r="K87" s="12"/>
      <c r="L87" s="152"/>
      <c r="M87" s="157"/>
      <c r="N87" s="158"/>
      <c r="O87" s="158"/>
      <c r="P87" s="159">
        <f>P88+P113+P132+P137+P142+P182</f>
        <v>0</v>
      </c>
      <c r="Q87" s="158"/>
      <c r="R87" s="159">
        <f>R88+R113+R132+R137+R142+R182</f>
        <v>33.207484672</v>
      </c>
      <c r="S87" s="158"/>
      <c r="T87" s="160">
        <f>T88+T113+T132+T137+T142+T182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3" t="s">
        <v>79</v>
      </c>
      <c r="AT87" s="161" t="s">
        <v>70</v>
      </c>
      <c r="AU87" s="161" t="s">
        <v>71</v>
      </c>
      <c r="AY87" s="153" t="s">
        <v>150</v>
      </c>
      <c r="BK87" s="162">
        <f>BK88+BK113+BK132+BK137+BK142+BK182</f>
        <v>0</v>
      </c>
    </row>
    <row r="88" s="12" customFormat="1" ht="22.8" customHeight="1">
      <c r="A88" s="12"/>
      <c r="B88" s="152"/>
      <c r="C88" s="12"/>
      <c r="D88" s="153" t="s">
        <v>70</v>
      </c>
      <c r="E88" s="163" t="s">
        <v>79</v>
      </c>
      <c r="F88" s="163" t="s">
        <v>259</v>
      </c>
      <c r="G88" s="12"/>
      <c r="H88" s="12"/>
      <c r="I88" s="155"/>
      <c r="J88" s="164">
        <f>BK88</f>
        <v>0</v>
      </c>
      <c r="K88" s="12"/>
      <c r="L88" s="152"/>
      <c r="M88" s="157"/>
      <c r="N88" s="158"/>
      <c r="O88" s="158"/>
      <c r="P88" s="159">
        <f>SUM(P89:P112)</f>
        <v>0</v>
      </c>
      <c r="Q88" s="158"/>
      <c r="R88" s="159">
        <f>SUM(R89:R112)</f>
        <v>28.475999999999999</v>
      </c>
      <c r="S88" s="158"/>
      <c r="T88" s="160">
        <f>SUM(T89:T112)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79</v>
      </c>
      <c r="AT88" s="161" t="s">
        <v>70</v>
      </c>
      <c r="AU88" s="161" t="s">
        <v>79</v>
      </c>
      <c r="AY88" s="153" t="s">
        <v>150</v>
      </c>
      <c r="BK88" s="162">
        <f>SUM(BK89:BK112)</f>
        <v>0</v>
      </c>
    </row>
    <row r="89" s="2" customFormat="1" ht="33" customHeight="1">
      <c r="A89" s="39"/>
      <c r="B89" s="165"/>
      <c r="C89" s="166" t="s">
        <v>79</v>
      </c>
      <c r="D89" s="166" t="s">
        <v>153</v>
      </c>
      <c r="E89" s="167" t="s">
        <v>1055</v>
      </c>
      <c r="F89" s="168" t="s">
        <v>1056</v>
      </c>
      <c r="G89" s="169" t="s">
        <v>324</v>
      </c>
      <c r="H89" s="170">
        <v>92.519999999999996</v>
      </c>
      <c r="I89" s="171"/>
      <c r="J89" s="172">
        <f>ROUND(I89*H89,2)</f>
        <v>0</v>
      </c>
      <c r="K89" s="168" t="s">
        <v>262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169</v>
      </c>
      <c r="AT89" s="177" t="s">
        <v>153</v>
      </c>
      <c r="AU89" s="177" t="s">
        <v>81</v>
      </c>
      <c r="AY89" s="20" t="s">
        <v>150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169</v>
      </c>
      <c r="BM89" s="177" t="s">
        <v>1057</v>
      </c>
    </row>
    <row r="90" s="2" customFormat="1">
      <c r="A90" s="39"/>
      <c r="B90" s="40"/>
      <c r="C90" s="39"/>
      <c r="D90" s="179" t="s">
        <v>159</v>
      </c>
      <c r="E90" s="39"/>
      <c r="F90" s="180" t="s">
        <v>1058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159</v>
      </c>
      <c r="AU90" s="20" t="s">
        <v>81</v>
      </c>
    </row>
    <row r="91" s="2" customFormat="1">
      <c r="A91" s="39"/>
      <c r="B91" s="40"/>
      <c r="C91" s="39"/>
      <c r="D91" s="190" t="s">
        <v>265</v>
      </c>
      <c r="E91" s="39"/>
      <c r="F91" s="191" t="s">
        <v>1059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265</v>
      </c>
      <c r="AU91" s="20" t="s">
        <v>81</v>
      </c>
    </row>
    <row r="92" s="13" customFormat="1">
      <c r="A92" s="13"/>
      <c r="B92" s="192"/>
      <c r="C92" s="13"/>
      <c r="D92" s="179" t="s">
        <v>267</v>
      </c>
      <c r="E92" s="193" t="s">
        <v>1049</v>
      </c>
      <c r="F92" s="194" t="s">
        <v>1060</v>
      </c>
      <c r="G92" s="13"/>
      <c r="H92" s="195">
        <v>65.719999999999999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267</v>
      </c>
      <c r="AU92" s="193" t="s">
        <v>81</v>
      </c>
      <c r="AV92" s="13" t="s">
        <v>81</v>
      </c>
      <c r="AW92" s="13" t="s">
        <v>33</v>
      </c>
      <c r="AX92" s="13" t="s">
        <v>71</v>
      </c>
      <c r="AY92" s="193" t="s">
        <v>150</v>
      </c>
    </row>
    <row r="93" s="14" customFormat="1">
      <c r="A93" s="14"/>
      <c r="B93" s="200"/>
      <c r="C93" s="14"/>
      <c r="D93" s="179" t="s">
        <v>267</v>
      </c>
      <c r="E93" s="201" t="s">
        <v>3</v>
      </c>
      <c r="F93" s="202" t="s">
        <v>1061</v>
      </c>
      <c r="G93" s="14"/>
      <c r="H93" s="201" t="s">
        <v>3</v>
      </c>
      <c r="I93" s="203"/>
      <c r="J93" s="14"/>
      <c r="K93" s="14"/>
      <c r="L93" s="200"/>
      <c r="M93" s="204"/>
      <c r="N93" s="205"/>
      <c r="O93" s="205"/>
      <c r="P93" s="205"/>
      <c r="Q93" s="205"/>
      <c r="R93" s="205"/>
      <c r="S93" s="205"/>
      <c r="T93" s="20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1" t="s">
        <v>267</v>
      </c>
      <c r="AU93" s="201" t="s">
        <v>81</v>
      </c>
      <c r="AV93" s="14" t="s">
        <v>79</v>
      </c>
      <c r="AW93" s="14" t="s">
        <v>33</v>
      </c>
      <c r="AX93" s="14" t="s">
        <v>71</v>
      </c>
      <c r="AY93" s="201" t="s">
        <v>150</v>
      </c>
    </row>
    <row r="94" s="13" customFormat="1">
      <c r="A94" s="13"/>
      <c r="B94" s="192"/>
      <c r="C94" s="13"/>
      <c r="D94" s="179" t="s">
        <v>267</v>
      </c>
      <c r="E94" s="193" t="s">
        <v>3</v>
      </c>
      <c r="F94" s="194" t="s">
        <v>1062</v>
      </c>
      <c r="G94" s="13"/>
      <c r="H94" s="195">
        <v>26.800000000000001</v>
      </c>
      <c r="I94" s="196"/>
      <c r="J94" s="13"/>
      <c r="K94" s="13"/>
      <c r="L94" s="192"/>
      <c r="M94" s="197"/>
      <c r="N94" s="198"/>
      <c r="O94" s="198"/>
      <c r="P94" s="198"/>
      <c r="Q94" s="198"/>
      <c r="R94" s="198"/>
      <c r="S94" s="198"/>
      <c r="T94" s="19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93" t="s">
        <v>267</v>
      </c>
      <c r="AU94" s="193" t="s">
        <v>81</v>
      </c>
      <c r="AV94" s="13" t="s">
        <v>81</v>
      </c>
      <c r="AW94" s="13" t="s">
        <v>33</v>
      </c>
      <c r="AX94" s="13" t="s">
        <v>71</v>
      </c>
      <c r="AY94" s="193" t="s">
        <v>150</v>
      </c>
    </row>
    <row r="95" s="15" customFormat="1">
      <c r="A95" s="15"/>
      <c r="B95" s="220"/>
      <c r="C95" s="15"/>
      <c r="D95" s="179" t="s">
        <v>267</v>
      </c>
      <c r="E95" s="221" t="s">
        <v>239</v>
      </c>
      <c r="F95" s="222" t="s">
        <v>1063</v>
      </c>
      <c r="G95" s="15"/>
      <c r="H95" s="223">
        <v>92.519999999999996</v>
      </c>
      <c r="I95" s="224"/>
      <c r="J95" s="15"/>
      <c r="K95" s="15"/>
      <c r="L95" s="220"/>
      <c r="M95" s="225"/>
      <c r="N95" s="226"/>
      <c r="O95" s="226"/>
      <c r="P95" s="226"/>
      <c r="Q95" s="226"/>
      <c r="R95" s="226"/>
      <c r="S95" s="226"/>
      <c r="T95" s="227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21" t="s">
        <v>267</v>
      </c>
      <c r="AU95" s="221" t="s">
        <v>81</v>
      </c>
      <c r="AV95" s="15" t="s">
        <v>169</v>
      </c>
      <c r="AW95" s="15" t="s">
        <v>33</v>
      </c>
      <c r="AX95" s="15" t="s">
        <v>79</v>
      </c>
      <c r="AY95" s="221" t="s">
        <v>150</v>
      </c>
    </row>
    <row r="96" s="2" customFormat="1" ht="24.15" customHeight="1">
      <c r="A96" s="39"/>
      <c r="B96" s="165"/>
      <c r="C96" s="166" t="s">
        <v>81</v>
      </c>
      <c r="D96" s="166" t="s">
        <v>153</v>
      </c>
      <c r="E96" s="167" t="s">
        <v>351</v>
      </c>
      <c r="F96" s="168" t="s">
        <v>352</v>
      </c>
      <c r="G96" s="169" t="s">
        <v>324</v>
      </c>
      <c r="H96" s="170">
        <v>9.8819999999999997</v>
      </c>
      <c r="I96" s="171"/>
      <c r="J96" s="172">
        <f>ROUND(I96*H96,2)</f>
        <v>0</v>
      </c>
      <c r="K96" s="168" t="s">
        <v>262</v>
      </c>
      <c r="L96" s="40"/>
      <c r="M96" s="173" t="s">
        <v>3</v>
      </c>
      <c r="N96" s="174" t="s">
        <v>42</v>
      </c>
      <c r="O96" s="73"/>
      <c r="P96" s="175">
        <f>O96*H96</f>
        <v>0</v>
      </c>
      <c r="Q96" s="175">
        <v>0</v>
      </c>
      <c r="R96" s="175">
        <f>Q96*H96</f>
        <v>0</v>
      </c>
      <c r="S96" s="175">
        <v>0</v>
      </c>
      <c r="T96" s="17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7" t="s">
        <v>169</v>
      </c>
      <c r="AT96" s="177" t="s">
        <v>153</v>
      </c>
      <c r="AU96" s="177" t="s">
        <v>81</v>
      </c>
      <c r="AY96" s="20" t="s">
        <v>150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0" t="s">
        <v>79</v>
      </c>
      <c r="BK96" s="178">
        <f>ROUND(I96*H96,2)</f>
        <v>0</v>
      </c>
      <c r="BL96" s="20" t="s">
        <v>169</v>
      </c>
      <c r="BM96" s="177" t="s">
        <v>1064</v>
      </c>
    </row>
    <row r="97" s="2" customFormat="1">
      <c r="A97" s="39"/>
      <c r="B97" s="40"/>
      <c r="C97" s="39"/>
      <c r="D97" s="179" t="s">
        <v>159</v>
      </c>
      <c r="E97" s="39"/>
      <c r="F97" s="180" t="s">
        <v>354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159</v>
      </c>
      <c r="AU97" s="20" t="s">
        <v>81</v>
      </c>
    </row>
    <row r="98" s="2" customFormat="1">
      <c r="A98" s="39"/>
      <c r="B98" s="40"/>
      <c r="C98" s="39"/>
      <c r="D98" s="190" t="s">
        <v>265</v>
      </c>
      <c r="E98" s="39"/>
      <c r="F98" s="191" t="s">
        <v>355</v>
      </c>
      <c r="G98" s="39"/>
      <c r="H98" s="39"/>
      <c r="I98" s="181"/>
      <c r="J98" s="39"/>
      <c r="K98" s="39"/>
      <c r="L98" s="40"/>
      <c r="M98" s="182"/>
      <c r="N98" s="183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265</v>
      </c>
      <c r="AU98" s="20" t="s">
        <v>81</v>
      </c>
    </row>
    <row r="99" s="13" customFormat="1">
      <c r="A99" s="13"/>
      <c r="B99" s="192"/>
      <c r="C99" s="13"/>
      <c r="D99" s="179" t="s">
        <v>267</v>
      </c>
      <c r="E99" s="193" t="s">
        <v>247</v>
      </c>
      <c r="F99" s="194" t="s">
        <v>1065</v>
      </c>
      <c r="G99" s="13"/>
      <c r="H99" s="195">
        <v>9.8819999999999997</v>
      </c>
      <c r="I99" s="196"/>
      <c r="J99" s="13"/>
      <c r="K99" s="13"/>
      <c r="L99" s="192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3" t="s">
        <v>267</v>
      </c>
      <c r="AU99" s="193" t="s">
        <v>81</v>
      </c>
      <c r="AV99" s="13" t="s">
        <v>81</v>
      </c>
      <c r="AW99" s="13" t="s">
        <v>33</v>
      </c>
      <c r="AX99" s="13" t="s">
        <v>79</v>
      </c>
      <c r="AY99" s="193" t="s">
        <v>150</v>
      </c>
    </row>
    <row r="100" s="2" customFormat="1" ht="24.15" customHeight="1">
      <c r="A100" s="39"/>
      <c r="B100" s="165"/>
      <c r="C100" s="166" t="s">
        <v>165</v>
      </c>
      <c r="D100" s="166" t="s">
        <v>153</v>
      </c>
      <c r="E100" s="167" t="s">
        <v>938</v>
      </c>
      <c r="F100" s="168" t="s">
        <v>939</v>
      </c>
      <c r="G100" s="169" t="s">
        <v>324</v>
      </c>
      <c r="H100" s="170">
        <v>14.238</v>
      </c>
      <c r="I100" s="171"/>
      <c r="J100" s="172">
        <f>ROUND(I100*H100,2)</f>
        <v>0</v>
      </c>
      <c r="K100" s="168" t="s">
        <v>262</v>
      </c>
      <c r="L100" s="40"/>
      <c r="M100" s="173" t="s">
        <v>3</v>
      </c>
      <c r="N100" s="174" t="s">
        <v>42</v>
      </c>
      <c r="O100" s="7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77" t="s">
        <v>169</v>
      </c>
      <c r="AT100" s="177" t="s">
        <v>153</v>
      </c>
      <c r="AU100" s="177" t="s">
        <v>81</v>
      </c>
      <c r="AY100" s="20" t="s">
        <v>150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20" t="s">
        <v>79</v>
      </c>
      <c r="BK100" s="178">
        <f>ROUND(I100*H100,2)</f>
        <v>0</v>
      </c>
      <c r="BL100" s="20" t="s">
        <v>169</v>
      </c>
      <c r="BM100" s="177" t="s">
        <v>1066</v>
      </c>
    </row>
    <row r="101" s="2" customFormat="1">
      <c r="A101" s="39"/>
      <c r="B101" s="40"/>
      <c r="C101" s="39"/>
      <c r="D101" s="179" t="s">
        <v>159</v>
      </c>
      <c r="E101" s="39"/>
      <c r="F101" s="180" t="s">
        <v>941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159</v>
      </c>
      <c r="AU101" s="20" t="s">
        <v>81</v>
      </c>
    </row>
    <row r="102" s="2" customFormat="1">
      <c r="A102" s="39"/>
      <c r="B102" s="40"/>
      <c r="C102" s="39"/>
      <c r="D102" s="190" t="s">
        <v>265</v>
      </c>
      <c r="E102" s="39"/>
      <c r="F102" s="191" t="s">
        <v>942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265</v>
      </c>
      <c r="AU102" s="20" t="s">
        <v>81</v>
      </c>
    </row>
    <row r="103" s="13" customFormat="1">
      <c r="A103" s="13"/>
      <c r="B103" s="192"/>
      <c r="C103" s="13"/>
      <c r="D103" s="179" t="s">
        <v>267</v>
      </c>
      <c r="E103" s="193" t="s">
        <v>906</v>
      </c>
      <c r="F103" s="194" t="s">
        <v>1067</v>
      </c>
      <c r="G103" s="13"/>
      <c r="H103" s="195">
        <v>14.238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267</v>
      </c>
      <c r="AU103" s="193" t="s">
        <v>81</v>
      </c>
      <c r="AV103" s="13" t="s">
        <v>81</v>
      </c>
      <c r="AW103" s="13" t="s">
        <v>33</v>
      </c>
      <c r="AX103" s="13" t="s">
        <v>79</v>
      </c>
      <c r="AY103" s="193" t="s">
        <v>150</v>
      </c>
    </row>
    <row r="104" s="14" customFormat="1">
      <c r="A104" s="14"/>
      <c r="B104" s="200"/>
      <c r="C104" s="14"/>
      <c r="D104" s="179" t="s">
        <v>267</v>
      </c>
      <c r="E104" s="201" t="s">
        <v>3</v>
      </c>
      <c r="F104" s="202" t="s">
        <v>944</v>
      </c>
      <c r="G104" s="14"/>
      <c r="H104" s="201" t="s">
        <v>3</v>
      </c>
      <c r="I104" s="203"/>
      <c r="J104" s="14"/>
      <c r="K104" s="14"/>
      <c r="L104" s="200"/>
      <c r="M104" s="204"/>
      <c r="N104" s="205"/>
      <c r="O104" s="205"/>
      <c r="P104" s="205"/>
      <c r="Q104" s="205"/>
      <c r="R104" s="205"/>
      <c r="S104" s="205"/>
      <c r="T104" s="20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01" t="s">
        <v>267</v>
      </c>
      <c r="AU104" s="201" t="s">
        <v>81</v>
      </c>
      <c r="AV104" s="14" t="s">
        <v>79</v>
      </c>
      <c r="AW104" s="14" t="s">
        <v>33</v>
      </c>
      <c r="AX104" s="14" t="s">
        <v>71</v>
      </c>
      <c r="AY104" s="201" t="s">
        <v>150</v>
      </c>
    </row>
    <row r="105" s="2" customFormat="1" ht="16.5" customHeight="1">
      <c r="A105" s="39"/>
      <c r="B105" s="165"/>
      <c r="C105" s="207" t="s">
        <v>169</v>
      </c>
      <c r="D105" s="207" t="s">
        <v>372</v>
      </c>
      <c r="E105" s="208" t="s">
        <v>945</v>
      </c>
      <c r="F105" s="209" t="s">
        <v>946</v>
      </c>
      <c r="G105" s="210" t="s">
        <v>538</v>
      </c>
      <c r="H105" s="211">
        <v>28.475999999999999</v>
      </c>
      <c r="I105" s="212"/>
      <c r="J105" s="213">
        <f>ROUND(I105*H105,2)</f>
        <v>0</v>
      </c>
      <c r="K105" s="209" t="s">
        <v>262</v>
      </c>
      <c r="L105" s="214"/>
      <c r="M105" s="215" t="s">
        <v>3</v>
      </c>
      <c r="N105" s="216" t="s">
        <v>42</v>
      </c>
      <c r="O105" s="73"/>
      <c r="P105" s="175">
        <f>O105*H105</f>
        <v>0</v>
      </c>
      <c r="Q105" s="175">
        <v>1</v>
      </c>
      <c r="R105" s="175">
        <f>Q105*H105</f>
        <v>28.475999999999999</v>
      </c>
      <c r="S105" s="175">
        <v>0</v>
      </c>
      <c r="T105" s="17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7" t="s">
        <v>192</v>
      </c>
      <c r="AT105" s="177" t="s">
        <v>372</v>
      </c>
      <c r="AU105" s="177" t="s">
        <v>81</v>
      </c>
      <c r="AY105" s="20" t="s">
        <v>150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0" t="s">
        <v>79</v>
      </c>
      <c r="BK105" s="178">
        <f>ROUND(I105*H105,2)</f>
        <v>0</v>
      </c>
      <c r="BL105" s="20" t="s">
        <v>169</v>
      </c>
      <c r="BM105" s="177" t="s">
        <v>1068</v>
      </c>
    </row>
    <row r="106" s="2" customFormat="1">
      <c r="A106" s="39"/>
      <c r="B106" s="40"/>
      <c r="C106" s="39"/>
      <c r="D106" s="179" t="s">
        <v>159</v>
      </c>
      <c r="E106" s="39"/>
      <c r="F106" s="180" t="s">
        <v>946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159</v>
      </c>
      <c r="AU106" s="20" t="s">
        <v>81</v>
      </c>
    </row>
    <row r="107" s="13" customFormat="1">
      <c r="A107" s="13"/>
      <c r="B107" s="192"/>
      <c r="C107" s="13"/>
      <c r="D107" s="179" t="s">
        <v>267</v>
      </c>
      <c r="E107" s="193" t="s">
        <v>3</v>
      </c>
      <c r="F107" s="194" t="s">
        <v>906</v>
      </c>
      <c r="G107" s="13"/>
      <c r="H107" s="195">
        <v>14.238</v>
      </c>
      <c r="I107" s="196"/>
      <c r="J107" s="13"/>
      <c r="K107" s="13"/>
      <c r="L107" s="192"/>
      <c r="M107" s="197"/>
      <c r="N107" s="198"/>
      <c r="O107" s="198"/>
      <c r="P107" s="198"/>
      <c r="Q107" s="198"/>
      <c r="R107" s="198"/>
      <c r="S107" s="198"/>
      <c r="T107" s="19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3" t="s">
        <v>267</v>
      </c>
      <c r="AU107" s="193" t="s">
        <v>81</v>
      </c>
      <c r="AV107" s="13" t="s">
        <v>81</v>
      </c>
      <c r="AW107" s="13" t="s">
        <v>33</v>
      </c>
      <c r="AX107" s="13" t="s">
        <v>79</v>
      </c>
      <c r="AY107" s="193" t="s">
        <v>150</v>
      </c>
    </row>
    <row r="108" s="13" customFormat="1">
      <c r="A108" s="13"/>
      <c r="B108" s="192"/>
      <c r="C108" s="13"/>
      <c r="D108" s="179" t="s">
        <v>267</v>
      </c>
      <c r="E108" s="13"/>
      <c r="F108" s="194" t="s">
        <v>1069</v>
      </c>
      <c r="G108" s="13"/>
      <c r="H108" s="195">
        <v>28.475999999999999</v>
      </c>
      <c r="I108" s="196"/>
      <c r="J108" s="13"/>
      <c r="K108" s="13"/>
      <c r="L108" s="192"/>
      <c r="M108" s="197"/>
      <c r="N108" s="198"/>
      <c r="O108" s="198"/>
      <c r="P108" s="198"/>
      <c r="Q108" s="198"/>
      <c r="R108" s="198"/>
      <c r="S108" s="198"/>
      <c r="T108" s="19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3" t="s">
        <v>267</v>
      </c>
      <c r="AU108" s="193" t="s">
        <v>81</v>
      </c>
      <c r="AV108" s="13" t="s">
        <v>81</v>
      </c>
      <c r="AW108" s="13" t="s">
        <v>4</v>
      </c>
      <c r="AX108" s="13" t="s">
        <v>79</v>
      </c>
      <c r="AY108" s="193" t="s">
        <v>150</v>
      </c>
    </row>
    <row r="109" s="2" customFormat="1" ht="16.5" customHeight="1">
      <c r="A109" s="39"/>
      <c r="B109" s="165"/>
      <c r="C109" s="166" t="s">
        <v>149</v>
      </c>
      <c r="D109" s="166" t="s">
        <v>153</v>
      </c>
      <c r="E109" s="167" t="s">
        <v>386</v>
      </c>
      <c r="F109" s="168" t="s">
        <v>387</v>
      </c>
      <c r="G109" s="169" t="s">
        <v>324</v>
      </c>
      <c r="H109" s="170">
        <v>82.638000000000005</v>
      </c>
      <c r="I109" s="171"/>
      <c r="J109" s="172">
        <f>ROUND(I109*H109,2)</f>
        <v>0</v>
      </c>
      <c r="K109" s="168" t="s">
        <v>3</v>
      </c>
      <c r="L109" s="40"/>
      <c r="M109" s="173" t="s">
        <v>3</v>
      </c>
      <c r="N109" s="174" t="s">
        <v>42</v>
      </c>
      <c r="O109" s="73"/>
      <c r="P109" s="175">
        <f>O109*H109</f>
        <v>0</v>
      </c>
      <c r="Q109" s="175">
        <v>0</v>
      </c>
      <c r="R109" s="175">
        <f>Q109*H109</f>
        <v>0</v>
      </c>
      <c r="S109" s="175">
        <v>0</v>
      </c>
      <c r="T109" s="17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77" t="s">
        <v>169</v>
      </c>
      <c r="AT109" s="177" t="s">
        <v>153</v>
      </c>
      <c r="AU109" s="177" t="s">
        <v>81</v>
      </c>
      <c r="AY109" s="20" t="s">
        <v>150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20" t="s">
        <v>79</v>
      </c>
      <c r="BK109" s="178">
        <f>ROUND(I109*H109,2)</f>
        <v>0</v>
      </c>
      <c r="BL109" s="20" t="s">
        <v>169</v>
      </c>
      <c r="BM109" s="177" t="s">
        <v>1070</v>
      </c>
    </row>
    <row r="110" s="2" customFormat="1">
      <c r="A110" s="39"/>
      <c r="B110" s="40"/>
      <c r="C110" s="39"/>
      <c r="D110" s="179" t="s">
        <v>159</v>
      </c>
      <c r="E110" s="39"/>
      <c r="F110" s="180" t="s">
        <v>389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159</v>
      </c>
      <c r="AU110" s="20" t="s">
        <v>81</v>
      </c>
    </row>
    <row r="111" s="2" customFormat="1">
      <c r="A111" s="39"/>
      <c r="B111" s="40"/>
      <c r="C111" s="39"/>
      <c r="D111" s="179" t="s">
        <v>188</v>
      </c>
      <c r="E111" s="39"/>
      <c r="F111" s="184" t="s">
        <v>950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188</v>
      </c>
      <c r="AU111" s="20" t="s">
        <v>81</v>
      </c>
    </row>
    <row r="112" s="13" customFormat="1">
      <c r="A112" s="13"/>
      <c r="B112" s="192"/>
      <c r="C112" s="13"/>
      <c r="D112" s="179" t="s">
        <v>267</v>
      </c>
      <c r="E112" s="193" t="s">
        <v>3</v>
      </c>
      <c r="F112" s="194" t="s">
        <v>1071</v>
      </c>
      <c r="G112" s="13"/>
      <c r="H112" s="195">
        <v>82.638000000000005</v>
      </c>
      <c r="I112" s="196"/>
      <c r="J112" s="13"/>
      <c r="K112" s="13"/>
      <c r="L112" s="192"/>
      <c r="M112" s="197"/>
      <c r="N112" s="198"/>
      <c r="O112" s="198"/>
      <c r="P112" s="198"/>
      <c r="Q112" s="198"/>
      <c r="R112" s="198"/>
      <c r="S112" s="198"/>
      <c r="T112" s="19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3" t="s">
        <v>267</v>
      </c>
      <c r="AU112" s="193" t="s">
        <v>81</v>
      </c>
      <c r="AV112" s="13" t="s">
        <v>81</v>
      </c>
      <c r="AW112" s="13" t="s">
        <v>33</v>
      </c>
      <c r="AX112" s="13" t="s">
        <v>79</v>
      </c>
      <c r="AY112" s="193" t="s">
        <v>150</v>
      </c>
    </row>
    <row r="113" s="12" customFormat="1" ht="22.8" customHeight="1">
      <c r="A113" s="12"/>
      <c r="B113" s="152"/>
      <c r="C113" s="12"/>
      <c r="D113" s="153" t="s">
        <v>70</v>
      </c>
      <c r="E113" s="163" t="s">
        <v>81</v>
      </c>
      <c r="F113" s="163" t="s">
        <v>398</v>
      </c>
      <c r="G113" s="12"/>
      <c r="H113" s="12"/>
      <c r="I113" s="155"/>
      <c r="J113" s="164">
        <f>BK113</f>
        <v>0</v>
      </c>
      <c r="K113" s="12"/>
      <c r="L113" s="152"/>
      <c r="M113" s="157"/>
      <c r="N113" s="158"/>
      <c r="O113" s="158"/>
      <c r="P113" s="159">
        <f>SUM(P114:P131)</f>
        <v>0</v>
      </c>
      <c r="Q113" s="158"/>
      <c r="R113" s="159">
        <f>SUM(R114:R131)</f>
        <v>0.27030922199999996</v>
      </c>
      <c r="S113" s="158"/>
      <c r="T113" s="160">
        <f>SUM(T114:T131)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53" t="s">
        <v>79</v>
      </c>
      <c r="AT113" s="161" t="s">
        <v>70</v>
      </c>
      <c r="AU113" s="161" t="s">
        <v>79</v>
      </c>
      <c r="AY113" s="153" t="s">
        <v>150</v>
      </c>
      <c r="BK113" s="162">
        <f>SUM(BK114:BK131)</f>
        <v>0</v>
      </c>
    </row>
    <row r="114" s="2" customFormat="1" ht="33" customHeight="1">
      <c r="A114" s="39"/>
      <c r="B114" s="165"/>
      <c r="C114" s="166" t="s">
        <v>179</v>
      </c>
      <c r="D114" s="166" t="s">
        <v>153</v>
      </c>
      <c r="E114" s="167" t="s">
        <v>1072</v>
      </c>
      <c r="F114" s="168" t="s">
        <v>1073</v>
      </c>
      <c r="G114" s="169" t="s">
        <v>324</v>
      </c>
      <c r="H114" s="170">
        <v>13.144</v>
      </c>
      <c r="I114" s="171"/>
      <c r="J114" s="172">
        <f>ROUND(I114*H114,2)</f>
        <v>0</v>
      </c>
      <c r="K114" s="168" t="s">
        <v>262</v>
      </c>
      <c r="L114" s="40"/>
      <c r="M114" s="173" t="s">
        <v>3</v>
      </c>
      <c r="N114" s="174" t="s">
        <v>42</v>
      </c>
      <c r="O114" s="73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169</v>
      </c>
      <c r="AT114" s="177" t="s">
        <v>153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1074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1075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2" customFormat="1">
      <c r="A116" s="39"/>
      <c r="B116" s="40"/>
      <c r="C116" s="39"/>
      <c r="D116" s="190" t="s">
        <v>265</v>
      </c>
      <c r="E116" s="39"/>
      <c r="F116" s="191" t="s">
        <v>1076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265</v>
      </c>
      <c r="AU116" s="20" t="s">
        <v>81</v>
      </c>
    </row>
    <row r="117" s="2" customFormat="1">
      <c r="A117" s="39"/>
      <c r="B117" s="40"/>
      <c r="C117" s="39"/>
      <c r="D117" s="179" t="s">
        <v>188</v>
      </c>
      <c r="E117" s="39"/>
      <c r="F117" s="184" t="s">
        <v>1077</v>
      </c>
      <c r="G117" s="39"/>
      <c r="H117" s="39"/>
      <c r="I117" s="181"/>
      <c r="J117" s="39"/>
      <c r="K117" s="39"/>
      <c r="L117" s="40"/>
      <c r="M117" s="182"/>
      <c r="N117" s="18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188</v>
      </c>
      <c r="AU117" s="20" t="s">
        <v>81</v>
      </c>
    </row>
    <row r="118" s="13" customFormat="1">
      <c r="A118" s="13"/>
      <c r="B118" s="192"/>
      <c r="C118" s="13"/>
      <c r="D118" s="179" t="s">
        <v>267</v>
      </c>
      <c r="E118" s="193" t="s">
        <v>3</v>
      </c>
      <c r="F118" s="194" t="s">
        <v>1078</v>
      </c>
      <c r="G118" s="13"/>
      <c r="H118" s="195">
        <v>13.144</v>
      </c>
      <c r="I118" s="196"/>
      <c r="J118" s="13"/>
      <c r="K118" s="13"/>
      <c r="L118" s="192"/>
      <c r="M118" s="197"/>
      <c r="N118" s="198"/>
      <c r="O118" s="198"/>
      <c r="P118" s="198"/>
      <c r="Q118" s="198"/>
      <c r="R118" s="198"/>
      <c r="S118" s="198"/>
      <c r="T118" s="19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93" t="s">
        <v>267</v>
      </c>
      <c r="AU118" s="193" t="s">
        <v>81</v>
      </c>
      <c r="AV118" s="13" t="s">
        <v>81</v>
      </c>
      <c r="AW118" s="13" t="s">
        <v>33</v>
      </c>
      <c r="AX118" s="13" t="s">
        <v>79</v>
      </c>
      <c r="AY118" s="193" t="s">
        <v>150</v>
      </c>
    </row>
    <row r="119" s="14" customFormat="1">
      <c r="A119" s="14"/>
      <c r="B119" s="200"/>
      <c r="C119" s="14"/>
      <c r="D119" s="179" t="s">
        <v>267</v>
      </c>
      <c r="E119" s="201" t="s">
        <v>3</v>
      </c>
      <c r="F119" s="202" t="s">
        <v>944</v>
      </c>
      <c r="G119" s="14"/>
      <c r="H119" s="201" t="s">
        <v>3</v>
      </c>
      <c r="I119" s="203"/>
      <c r="J119" s="14"/>
      <c r="K119" s="14"/>
      <c r="L119" s="200"/>
      <c r="M119" s="204"/>
      <c r="N119" s="205"/>
      <c r="O119" s="205"/>
      <c r="P119" s="205"/>
      <c r="Q119" s="205"/>
      <c r="R119" s="205"/>
      <c r="S119" s="205"/>
      <c r="T119" s="20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01" t="s">
        <v>267</v>
      </c>
      <c r="AU119" s="201" t="s">
        <v>81</v>
      </c>
      <c r="AV119" s="14" t="s">
        <v>79</v>
      </c>
      <c r="AW119" s="14" t="s">
        <v>33</v>
      </c>
      <c r="AX119" s="14" t="s">
        <v>71</v>
      </c>
      <c r="AY119" s="201" t="s">
        <v>150</v>
      </c>
    </row>
    <row r="120" s="2" customFormat="1" ht="24.15" customHeight="1">
      <c r="A120" s="39"/>
      <c r="B120" s="165"/>
      <c r="C120" s="166" t="s">
        <v>184</v>
      </c>
      <c r="D120" s="166" t="s">
        <v>153</v>
      </c>
      <c r="E120" s="167" t="s">
        <v>1079</v>
      </c>
      <c r="F120" s="168" t="s">
        <v>1080</v>
      </c>
      <c r="G120" s="169" t="s">
        <v>324</v>
      </c>
      <c r="H120" s="170">
        <v>65.719999999999999</v>
      </c>
      <c r="I120" s="171"/>
      <c r="J120" s="172">
        <f>ROUND(I120*H120,2)</f>
        <v>0</v>
      </c>
      <c r="K120" s="168" t="s">
        <v>262</v>
      </c>
      <c r="L120" s="40"/>
      <c r="M120" s="173" t="s">
        <v>3</v>
      </c>
      <c r="N120" s="174" t="s">
        <v>42</v>
      </c>
      <c r="O120" s="73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7" t="s">
        <v>169</v>
      </c>
      <c r="AT120" s="177" t="s">
        <v>153</v>
      </c>
      <c r="AU120" s="177" t="s">
        <v>81</v>
      </c>
      <c r="AY120" s="20" t="s">
        <v>150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20" t="s">
        <v>79</v>
      </c>
      <c r="BK120" s="178">
        <f>ROUND(I120*H120,2)</f>
        <v>0</v>
      </c>
      <c r="BL120" s="20" t="s">
        <v>169</v>
      </c>
      <c r="BM120" s="177" t="s">
        <v>1081</v>
      </c>
    </row>
    <row r="121" s="2" customFormat="1">
      <c r="A121" s="39"/>
      <c r="B121" s="40"/>
      <c r="C121" s="39"/>
      <c r="D121" s="179" t="s">
        <v>159</v>
      </c>
      <c r="E121" s="39"/>
      <c r="F121" s="180" t="s">
        <v>1082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159</v>
      </c>
      <c r="AU121" s="20" t="s">
        <v>81</v>
      </c>
    </row>
    <row r="122" s="2" customFormat="1">
      <c r="A122" s="39"/>
      <c r="B122" s="40"/>
      <c r="C122" s="39"/>
      <c r="D122" s="190" t="s">
        <v>265</v>
      </c>
      <c r="E122" s="39"/>
      <c r="F122" s="191" t="s">
        <v>1083</v>
      </c>
      <c r="G122" s="39"/>
      <c r="H122" s="39"/>
      <c r="I122" s="181"/>
      <c r="J122" s="39"/>
      <c r="K122" s="39"/>
      <c r="L122" s="40"/>
      <c r="M122" s="182"/>
      <c r="N122" s="183"/>
      <c r="O122" s="73"/>
      <c r="P122" s="73"/>
      <c r="Q122" s="73"/>
      <c r="R122" s="73"/>
      <c r="S122" s="73"/>
      <c r="T122" s="7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20" t="s">
        <v>265</v>
      </c>
      <c r="AU122" s="20" t="s">
        <v>81</v>
      </c>
    </row>
    <row r="123" s="13" customFormat="1">
      <c r="A123" s="13"/>
      <c r="B123" s="192"/>
      <c r="C123" s="13"/>
      <c r="D123" s="179" t="s">
        <v>267</v>
      </c>
      <c r="E123" s="193" t="s">
        <v>3</v>
      </c>
      <c r="F123" s="194" t="s">
        <v>1049</v>
      </c>
      <c r="G123" s="13"/>
      <c r="H123" s="195">
        <v>65.719999999999999</v>
      </c>
      <c r="I123" s="196"/>
      <c r="J123" s="13"/>
      <c r="K123" s="13"/>
      <c r="L123" s="192"/>
      <c r="M123" s="197"/>
      <c r="N123" s="198"/>
      <c r="O123" s="198"/>
      <c r="P123" s="198"/>
      <c r="Q123" s="198"/>
      <c r="R123" s="198"/>
      <c r="S123" s="198"/>
      <c r="T123" s="19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3" t="s">
        <v>267</v>
      </c>
      <c r="AU123" s="193" t="s">
        <v>81</v>
      </c>
      <c r="AV123" s="13" t="s">
        <v>81</v>
      </c>
      <c r="AW123" s="13" t="s">
        <v>33</v>
      </c>
      <c r="AX123" s="13" t="s">
        <v>79</v>
      </c>
      <c r="AY123" s="193" t="s">
        <v>150</v>
      </c>
    </row>
    <row r="124" s="2" customFormat="1" ht="24.15" customHeight="1">
      <c r="A124" s="39"/>
      <c r="B124" s="165"/>
      <c r="C124" s="166" t="s">
        <v>192</v>
      </c>
      <c r="D124" s="166" t="s">
        <v>153</v>
      </c>
      <c r="E124" s="167" t="s">
        <v>1084</v>
      </c>
      <c r="F124" s="168" t="s">
        <v>1085</v>
      </c>
      <c r="G124" s="169" t="s">
        <v>233</v>
      </c>
      <c r="H124" s="170">
        <v>477</v>
      </c>
      <c r="I124" s="171"/>
      <c r="J124" s="172">
        <f>ROUND(I124*H124,2)</f>
        <v>0</v>
      </c>
      <c r="K124" s="168" t="s">
        <v>262</v>
      </c>
      <c r="L124" s="40"/>
      <c r="M124" s="173" t="s">
        <v>3</v>
      </c>
      <c r="N124" s="174" t="s">
        <v>42</v>
      </c>
      <c r="O124" s="73"/>
      <c r="P124" s="175">
        <f>O124*H124</f>
        <v>0</v>
      </c>
      <c r="Q124" s="175">
        <v>0.00026668599999999997</v>
      </c>
      <c r="R124" s="175">
        <f>Q124*H124</f>
        <v>0.12720922199999998</v>
      </c>
      <c r="S124" s="175">
        <v>0</v>
      </c>
      <c r="T124" s="17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7" t="s">
        <v>169</v>
      </c>
      <c r="AT124" s="177" t="s">
        <v>153</v>
      </c>
      <c r="AU124" s="177" t="s">
        <v>81</v>
      </c>
      <c r="AY124" s="20" t="s">
        <v>150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20" t="s">
        <v>79</v>
      </c>
      <c r="BK124" s="178">
        <f>ROUND(I124*H124,2)</f>
        <v>0</v>
      </c>
      <c r="BL124" s="20" t="s">
        <v>169</v>
      </c>
      <c r="BM124" s="177" t="s">
        <v>1086</v>
      </c>
    </row>
    <row r="125" s="2" customFormat="1">
      <c r="A125" s="39"/>
      <c r="B125" s="40"/>
      <c r="C125" s="39"/>
      <c r="D125" s="179" t="s">
        <v>159</v>
      </c>
      <c r="E125" s="39"/>
      <c r="F125" s="180" t="s">
        <v>1087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159</v>
      </c>
      <c r="AU125" s="20" t="s">
        <v>81</v>
      </c>
    </row>
    <row r="126" s="2" customFormat="1">
      <c r="A126" s="39"/>
      <c r="B126" s="40"/>
      <c r="C126" s="39"/>
      <c r="D126" s="190" t="s">
        <v>265</v>
      </c>
      <c r="E126" s="39"/>
      <c r="F126" s="191" t="s">
        <v>1088</v>
      </c>
      <c r="G126" s="39"/>
      <c r="H126" s="39"/>
      <c r="I126" s="181"/>
      <c r="J126" s="39"/>
      <c r="K126" s="39"/>
      <c r="L126" s="40"/>
      <c r="M126" s="182"/>
      <c r="N126" s="183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265</v>
      </c>
      <c r="AU126" s="20" t="s">
        <v>81</v>
      </c>
    </row>
    <row r="127" s="13" customFormat="1">
      <c r="A127" s="13"/>
      <c r="B127" s="192"/>
      <c r="C127" s="13"/>
      <c r="D127" s="179" t="s">
        <v>267</v>
      </c>
      <c r="E127" s="193" t="s">
        <v>1042</v>
      </c>
      <c r="F127" s="194" t="s">
        <v>1089</v>
      </c>
      <c r="G127" s="13"/>
      <c r="H127" s="195">
        <v>477</v>
      </c>
      <c r="I127" s="196"/>
      <c r="J127" s="13"/>
      <c r="K127" s="13"/>
      <c r="L127" s="192"/>
      <c r="M127" s="197"/>
      <c r="N127" s="198"/>
      <c r="O127" s="198"/>
      <c r="P127" s="198"/>
      <c r="Q127" s="198"/>
      <c r="R127" s="198"/>
      <c r="S127" s="198"/>
      <c r="T127" s="19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3" t="s">
        <v>267</v>
      </c>
      <c r="AU127" s="193" t="s">
        <v>81</v>
      </c>
      <c r="AV127" s="13" t="s">
        <v>81</v>
      </c>
      <c r="AW127" s="13" t="s">
        <v>33</v>
      </c>
      <c r="AX127" s="13" t="s">
        <v>79</v>
      </c>
      <c r="AY127" s="193" t="s">
        <v>150</v>
      </c>
    </row>
    <row r="128" s="14" customFormat="1">
      <c r="A128" s="14"/>
      <c r="B128" s="200"/>
      <c r="C128" s="14"/>
      <c r="D128" s="179" t="s">
        <v>267</v>
      </c>
      <c r="E128" s="201" t="s">
        <v>3</v>
      </c>
      <c r="F128" s="202" t="s">
        <v>1090</v>
      </c>
      <c r="G128" s="14"/>
      <c r="H128" s="201" t="s">
        <v>3</v>
      </c>
      <c r="I128" s="203"/>
      <c r="J128" s="14"/>
      <c r="K128" s="14"/>
      <c r="L128" s="200"/>
      <c r="M128" s="204"/>
      <c r="N128" s="205"/>
      <c r="O128" s="205"/>
      <c r="P128" s="205"/>
      <c r="Q128" s="205"/>
      <c r="R128" s="205"/>
      <c r="S128" s="205"/>
      <c r="T128" s="20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01" t="s">
        <v>267</v>
      </c>
      <c r="AU128" s="201" t="s">
        <v>81</v>
      </c>
      <c r="AV128" s="14" t="s">
        <v>79</v>
      </c>
      <c r="AW128" s="14" t="s">
        <v>33</v>
      </c>
      <c r="AX128" s="14" t="s">
        <v>71</v>
      </c>
      <c r="AY128" s="201" t="s">
        <v>150</v>
      </c>
    </row>
    <row r="129" s="2" customFormat="1" ht="24.15" customHeight="1">
      <c r="A129" s="39"/>
      <c r="B129" s="165"/>
      <c r="C129" s="207" t="s">
        <v>197</v>
      </c>
      <c r="D129" s="207" t="s">
        <v>372</v>
      </c>
      <c r="E129" s="208" t="s">
        <v>1091</v>
      </c>
      <c r="F129" s="209" t="s">
        <v>1092</v>
      </c>
      <c r="G129" s="210" t="s">
        <v>233</v>
      </c>
      <c r="H129" s="211">
        <v>477</v>
      </c>
      <c r="I129" s="212"/>
      <c r="J129" s="213">
        <f>ROUND(I129*H129,2)</f>
        <v>0</v>
      </c>
      <c r="K129" s="209" t="s">
        <v>262</v>
      </c>
      <c r="L129" s="214"/>
      <c r="M129" s="215" t="s">
        <v>3</v>
      </c>
      <c r="N129" s="216" t="s">
        <v>42</v>
      </c>
      <c r="O129" s="73"/>
      <c r="P129" s="175">
        <f>O129*H129</f>
        <v>0</v>
      </c>
      <c r="Q129" s="175">
        <v>0.00029999999999999997</v>
      </c>
      <c r="R129" s="175">
        <f>Q129*H129</f>
        <v>0.14309999999999998</v>
      </c>
      <c r="S129" s="175">
        <v>0</v>
      </c>
      <c r="T129" s="17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7" t="s">
        <v>192</v>
      </c>
      <c r="AT129" s="177" t="s">
        <v>372</v>
      </c>
      <c r="AU129" s="177" t="s">
        <v>81</v>
      </c>
      <c r="AY129" s="20" t="s">
        <v>150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20" t="s">
        <v>79</v>
      </c>
      <c r="BK129" s="178">
        <f>ROUND(I129*H129,2)</f>
        <v>0</v>
      </c>
      <c r="BL129" s="20" t="s">
        <v>169</v>
      </c>
      <c r="BM129" s="177" t="s">
        <v>1093</v>
      </c>
    </row>
    <row r="130" s="2" customFormat="1">
      <c r="A130" s="39"/>
      <c r="B130" s="40"/>
      <c r="C130" s="39"/>
      <c r="D130" s="179" t="s">
        <v>159</v>
      </c>
      <c r="E130" s="39"/>
      <c r="F130" s="180" t="s">
        <v>1092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159</v>
      </c>
      <c r="AU130" s="20" t="s">
        <v>81</v>
      </c>
    </row>
    <row r="131" s="13" customFormat="1">
      <c r="A131" s="13"/>
      <c r="B131" s="192"/>
      <c r="C131" s="13"/>
      <c r="D131" s="179" t="s">
        <v>267</v>
      </c>
      <c r="E131" s="193" t="s">
        <v>3</v>
      </c>
      <c r="F131" s="194" t="s">
        <v>1042</v>
      </c>
      <c r="G131" s="13"/>
      <c r="H131" s="195">
        <v>477</v>
      </c>
      <c r="I131" s="196"/>
      <c r="J131" s="13"/>
      <c r="K131" s="13"/>
      <c r="L131" s="192"/>
      <c r="M131" s="197"/>
      <c r="N131" s="198"/>
      <c r="O131" s="198"/>
      <c r="P131" s="198"/>
      <c r="Q131" s="198"/>
      <c r="R131" s="198"/>
      <c r="S131" s="198"/>
      <c r="T131" s="19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3" t="s">
        <v>267</v>
      </c>
      <c r="AU131" s="193" t="s">
        <v>81</v>
      </c>
      <c r="AV131" s="13" t="s">
        <v>81</v>
      </c>
      <c r="AW131" s="13" t="s">
        <v>33</v>
      </c>
      <c r="AX131" s="13" t="s">
        <v>79</v>
      </c>
      <c r="AY131" s="193" t="s">
        <v>150</v>
      </c>
    </row>
    <row r="132" s="12" customFormat="1" ht="22.8" customHeight="1">
      <c r="A132" s="12"/>
      <c r="B132" s="152"/>
      <c r="C132" s="12"/>
      <c r="D132" s="153" t="s">
        <v>70</v>
      </c>
      <c r="E132" s="163" t="s">
        <v>165</v>
      </c>
      <c r="F132" s="163" t="s">
        <v>414</v>
      </c>
      <c r="G132" s="12"/>
      <c r="H132" s="12"/>
      <c r="I132" s="155"/>
      <c r="J132" s="164">
        <f>BK132</f>
        <v>0</v>
      </c>
      <c r="K132" s="12"/>
      <c r="L132" s="152"/>
      <c r="M132" s="157"/>
      <c r="N132" s="158"/>
      <c r="O132" s="158"/>
      <c r="P132" s="159">
        <f>SUM(P133:P136)</f>
        <v>0</v>
      </c>
      <c r="Q132" s="158"/>
      <c r="R132" s="159">
        <f>SUM(R133:R136)</f>
        <v>0</v>
      </c>
      <c r="S132" s="158"/>
      <c r="T132" s="160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3" t="s">
        <v>79</v>
      </c>
      <c r="AT132" s="161" t="s">
        <v>70</v>
      </c>
      <c r="AU132" s="161" t="s">
        <v>79</v>
      </c>
      <c r="AY132" s="153" t="s">
        <v>150</v>
      </c>
      <c r="BK132" s="162">
        <f>SUM(BK133:BK136)</f>
        <v>0</v>
      </c>
    </row>
    <row r="133" s="2" customFormat="1" ht="21.75" customHeight="1">
      <c r="A133" s="39"/>
      <c r="B133" s="165"/>
      <c r="C133" s="166" t="s">
        <v>202</v>
      </c>
      <c r="D133" s="166" t="s">
        <v>153</v>
      </c>
      <c r="E133" s="167" t="s">
        <v>951</v>
      </c>
      <c r="F133" s="168" t="s">
        <v>952</v>
      </c>
      <c r="G133" s="169" t="s">
        <v>317</v>
      </c>
      <c r="H133" s="170">
        <v>33.5</v>
      </c>
      <c r="I133" s="171"/>
      <c r="J133" s="172">
        <f>ROUND(I133*H133,2)</f>
        <v>0</v>
      </c>
      <c r="K133" s="168" t="s">
        <v>262</v>
      </c>
      <c r="L133" s="40"/>
      <c r="M133" s="173" t="s">
        <v>3</v>
      </c>
      <c r="N133" s="174" t="s">
        <v>42</v>
      </c>
      <c r="O133" s="7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7" t="s">
        <v>169</v>
      </c>
      <c r="AT133" s="177" t="s">
        <v>153</v>
      </c>
      <c r="AU133" s="177" t="s">
        <v>81</v>
      </c>
      <c r="AY133" s="20" t="s">
        <v>150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0" t="s">
        <v>79</v>
      </c>
      <c r="BK133" s="178">
        <f>ROUND(I133*H133,2)</f>
        <v>0</v>
      </c>
      <c r="BL133" s="20" t="s">
        <v>169</v>
      </c>
      <c r="BM133" s="177" t="s">
        <v>1094</v>
      </c>
    </row>
    <row r="134" s="2" customFormat="1">
      <c r="A134" s="39"/>
      <c r="B134" s="40"/>
      <c r="C134" s="39"/>
      <c r="D134" s="179" t="s">
        <v>159</v>
      </c>
      <c r="E134" s="39"/>
      <c r="F134" s="180" t="s">
        <v>954</v>
      </c>
      <c r="G134" s="39"/>
      <c r="H134" s="39"/>
      <c r="I134" s="181"/>
      <c r="J134" s="39"/>
      <c r="K134" s="39"/>
      <c r="L134" s="40"/>
      <c r="M134" s="182"/>
      <c r="N134" s="18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159</v>
      </c>
      <c r="AU134" s="20" t="s">
        <v>81</v>
      </c>
    </row>
    <row r="135" s="2" customFormat="1">
      <c r="A135" s="39"/>
      <c r="B135" s="40"/>
      <c r="C135" s="39"/>
      <c r="D135" s="190" t="s">
        <v>265</v>
      </c>
      <c r="E135" s="39"/>
      <c r="F135" s="191" t="s">
        <v>955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265</v>
      </c>
      <c r="AU135" s="20" t="s">
        <v>81</v>
      </c>
    </row>
    <row r="136" s="13" customFormat="1">
      <c r="A136" s="13"/>
      <c r="B136" s="192"/>
      <c r="C136" s="13"/>
      <c r="D136" s="179" t="s">
        <v>267</v>
      </c>
      <c r="E136" s="193" t="s">
        <v>3</v>
      </c>
      <c r="F136" s="194" t="s">
        <v>908</v>
      </c>
      <c r="G136" s="13"/>
      <c r="H136" s="195">
        <v>33.5</v>
      </c>
      <c r="I136" s="196"/>
      <c r="J136" s="13"/>
      <c r="K136" s="13"/>
      <c r="L136" s="192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267</v>
      </c>
      <c r="AU136" s="193" t="s">
        <v>81</v>
      </c>
      <c r="AV136" s="13" t="s">
        <v>81</v>
      </c>
      <c r="AW136" s="13" t="s">
        <v>33</v>
      </c>
      <c r="AX136" s="13" t="s">
        <v>79</v>
      </c>
      <c r="AY136" s="193" t="s">
        <v>150</v>
      </c>
    </row>
    <row r="137" s="12" customFormat="1" ht="22.8" customHeight="1">
      <c r="A137" s="12"/>
      <c r="B137" s="152"/>
      <c r="C137" s="12"/>
      <c r="D137" s="153" t="s">
        <v>70</v>
      </c>
      <c r="E137" s="163" t="s">
        <v>169</v>
      </c>
      <c r="F137" s="163" t="s">
        <v>956</v>
      </c>
      <c r="G137" s="12"/>
      <c r="H137" s="12"/>
      <c r="I137" s="155"/>
      <c r="J137" s="164">
        <f>BK137</f>
        <v>0</v>
      </c>
      <c r="K137" s="12"/>
      <c r="L137" s="152"/>
      <c r="M137" s="157"/>
      <c r="N137" s="158"/>
      <c r="O137" s="158"/>
      <c r="P137" s="159">
        <f>SUM(P138:P141)</f>
        <v>0</v>
      </c>
      <c r="Q137" s="158"/>
      <c r="R137" s="159">
        <f>SUM(R138:R141)</f>
        <v>0</v>
      </c>
      <c r="S137" s="158"/>
      <c r="T137" s="160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3" t="s">
        <v>79</v>
      </c>
      <c r="AT137" s="161" t="s">
        <v>70</v>
      </c>
      <c r="AU137" s="161" t="s">
        <v>79</v>
      </c>
      <c r="AY137" s="153" t="s">
        <v>150</v>
      </c>
      <c r="BK137" s="162">
        <f>SUM(BK138:BK141)</f>
        <v>0</v>
      </c>
    </row>
    <row r="138" s="2" customFormat="1" ht="16.5" customHeight="1">
      <c r="A138" s="39"/>
      <c r="B138" s="165"/>
      <c r="C138" s="166" t="s">
        <v>208</v>
      </c>
      <c r="D138" s="166" t="s">
        <v>153</v>
      </c>
      <c r="E138" s="167" t="s">
        <v>957</v>
      </c>
      <c r="F138" s="168" t="s">
        <v>958</v>
      </c>
      <c r="G138" s="169" t="s">
        <v>324</v>
      </c>
      <c r="H138" s="170">
        <v>2.6800000000000002</v>
      </c>
      <c r="I138" s="171"/>
      <c r="J138" s="172">
        <f>ROUND(I138*H138,2)</f>
        <v>0</v>
      </c>
      <c r="K138" s="168" t="s">
        <v>262</v>
      </c>
      <c r="L138" s="40"/>
      <c r="M138" s="173" t="s">
        <v>3</v>
      </c>
      <c r="N138" s="174" t="s">
        <v>42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7" t="s">
        <v>169</v>
      </c>
      <c r="AT138" s="177" t="s">
        <v>153</v>
      </c>
      <c r="AU138" s="177" t="s">
        <v>81</v>
      </c>
      <c r="AY138" s="20" t="s">
        <v>150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20" t="s">
        <v>79</v>
      </c>
      <c r="BK138" s="178">
        <f>ROUND(I138*H138,2)</f>
        <v>0</v>
      </c>
      <c r="BL138" s="20" t="s">
        <v>169</v>
      </c>
      <c r="BM138" s="177" t="s">
        <v>1095</v>
      </c>
    </row>
    <row r="139" s="2" customFormat="1">
      <c r="A139" s="39"/>
      <c r="B139" s="40"/>
      <c r="C139" s="39"/>
      <c r="D139" s="179" t="s">
        <v>159</v>
      </c>
      <c r="E139" s="39"/>
      <c r="F139" s="180" t="s">
        <v>960</v>
      </c>
      <c r="G139" s="39"/>
      <c r="H139" s="39"/>
      <c r="I139" s="181"/>
      <c r="J139" s="39"/>
      <c r="K139" s="39"/>
      <c r="L139" s="40"/>
      <c r="M139" s="182"/>
      <c r="N139" s="183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159</v>
      </c>
      <c r="AU139" s="20" t="s">
        <v>81</v>
      </c>
    </row>
    <row r="140" s="2" customFormat="1">
      <c r="A140" s="39"/>
      <c r="B140" s="40"/>
      <c r="C140" s="39"/>
      <c r="D140" s="190" t="s">
        <v>265</v>
      </c>
      <c r="E140" s="39"/>
      <c r="F140" s="191" t="s">
        <v>961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265</v>
      </c>
      <c r="AU140" s="20" t="s">
        <v>81</v>
      </c>
    </row>
    <row r="141" s="13" customFormat="1">
      <c r="A141" s="13"/>
      <c r="B141" s="192"/>
      <c r="C141" s="13"/>
      <c r="D141" s="179" t="s">
        <v>267</v>
      </c>
      <c r="E141" s="193" t="s">
        <v>1044</v>
      </c>
      <c r="F141" s="194" t="s">
        <v>1096</v>
      </c>
      <c r="G141" s="13"/>
      <c r="H141" s="195">
        <v>2.6800000000000002</v>
      </c>
      <c r="I141" s="196"/>
      <c r="J141" s="13"/>
      <c r="K141" s="13"/>
      <c r="L141" s="192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267</v>
      </c>
      <c r="AU141" s="193" t="s">
        <v>81</v>
      </c>
      <c r="AV141" s="13" t="s">
        <v>81</v>
      </c>
      <c r="AW141" s="13" t="s">
        <v>33</v>
      </c>
      <c r="AX141" s="13" t="s">
        <v>79</v>
      </c>
      <c r="AY141" s="193" t="s">
        <v>150</v>
      </c>
    </row>
    <row r="142" s="12" customFormat="1" ht="22.8" customHeight="1">
      <c r="A142" s="12"/>
      <c r="B142" s="152"/>
      <c r="C142" s="12"/>
      <c r="D142" s="153" t="s">
        <v>70</v>
      </c>
      <c r="E142" s="163" t="s">
        <v>192</v>
      </c>
      <c r="F142" s="163" t="s">
        <v>983</v>
      </c>
      <c r="G142" s="12"/>
      <c r="H142" s="12"/>
      <c r="I142" s="155"/>
      <c r="J142" s="164">
        <f>BK142</f>
        <v>0</v>
      </c>
      <c r="K142" s="12"/>
      <c r="L142" s="152"/>
      <c r="M142" s="157"/>
      <c r="N142" s="158"/>
      <c r="O142" s="158"/>
      <c r="P142" s="159">
        <f>SUM(P143:P181)</f>
        <v>0</v>
      </c>
      <c r="Q142" s="158"/>
      <c r="R142" s="159">
        <f>SUM(R143:R181)</f>
        <v>1.2123840999999997</v>
      </c>
      <c r="S142" s="158"/>
      <c r="T142" s="160">
        <f>SUM(T143:T181)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3" t="s">
        <v>79</v>
      </c>
      <c r="AT142" s="161" t="s">
        <v>70</v>
      </c>
      <c r="AU142" s="161" t="s">
        <v>79</v>
      </c>
      <c r="AY142" s="153" t="s">
        <v>150</v>
      </c>
      <c r="BK142" s="162">
        <f>SUM(BK143:BK181)</f>
        <v>0</v>
      </c>
    </row>
    <row r="143" s="2" customFormat="1" ht="16.5" customHeight="1">
      <c r="A143" s="39"/>
      <c r="B143" s="165"/>
      <c r="C143" s="166" t="s">
        <v>9</v>
      </c>
      <c r="D143" s="166" t="s">
        <v>153</v>
      </c>
      <c r="E143" s="167" t="s">
        <v>1097</v>
      </c>
      <c r="F143" s="168" t="s">
        <v>1098</v>
      </c>
      <c r="G143" s="169" t="s">
        <v>1032</v>
      </c>
      <c r="H143" s="170">
        <v>3</v>
      </c>
      <c r="I143" s="171"/>
      <c r="J143" s="172">
        <f>ROUND(I143*H143,2)</f>
        <v>0</v>
      </c>
      <c r="K143" s="168" t="s">
        <v>3</v>
      </c>
      <c r="L143" s="40"/>
      <c r="M143" s="173" t="s">
        <v>3</v>
      </c>
      <c r="N143" s="174" t="s">
        <v>42</v>
      </c>
      <c r="O143" s="73"/>
      <c r="P143" s="175">
        <f>O143*H143</f>
        <v>0</v>
      </c>
      <c r="Q143" s="175">
        <v>0.0018291</v>
      </c>
      <c r="R143" s="175">
        <f>Q143*H143</f>
        <v>0.0054872999999999996</v>
      </c>
      <c r="S143" s="175">
        <v>0</v>
      </c>
      <c r="T143" s="17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7" t="s">
        <v>169</v>
      </c>
      <c r="AT143" s="177" t="s">
        <v>153</v>
      </c>
      <c r="AU143" s="177" t="s">
        <v>81</v>
      </c>
      <c r="AY143" s="20" t="s">
        <v>150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0" t="s">
        <v>79</v>
      </c>
      <c r="BK143" s="178">
        <f>ROUND(I143*H143,2)</f>
        <v>0</v>
      </c>
      <c r="BL143" s="20" t="s">
        <v>169</v>
      </c>
      <c r="BM143" s="177" t="s">
        <v>1099</v>
      </c>
    </row>
    <row r="144" s="2" customFormat="1">
      <c r="A144" s="39"/>
      <c r="B144" s="40"/>
      <c r="C144" s="39"/>
      <c r="D144" s="179" t="s">
        <v>159</v>
      </c>
      <c r="E144" s="39"/>
      <c r="F144" s="180" t="s">
        <v>1100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159</v>
      </c>
      <c r="AU144" s="20" t="s">
        <v>81</v>
      </c>
    </row>
    <row r="145" s="2" customFormat="1" ht="24.15" customHeight="1">
      <c r="A145" s="39"/>
      <c r="B145" s="165"/>
      <c r="C145" s="166" t="s">
        <v>330</v>
      </c>
      <c r="D145" s="166" t="s">
        <v>153</v>
      </c>
      <c r="E145" s="167" t="s">
        <v>984</v>
      </c>
      <c r="F145" s="168" t="s">
        <v>985</v>
      </c>
      <c r="G145" s="169" t="s">
        <v>317</v>
      </c>
      <c r="H145" s="170">
        <v>33.5</v>
      </c>
      <c r="I145" s="171"/>
      <c r="J145" s="172">
        <f>ROUND(I145*H145,2)</f>
        <v>0</v>
      </c>
      <c r="K145" s="168" t="s">
        <v>262</v>
      </c>
      <c r="L145" s="40"/>
      <c r="M145" s="173" t="s">
        <v>3</v>
      </c>
      <c r="N145" s="174" t="s">
        <v>42</v>
      </c>
      <c r="O145" s="73"/>
      <c r="P145" s="175">
        <f>O145*H145</f>
        <v>0</v>
      </c>
      <c r="Q145" s="175">
        <v>1.8E-05</v>
      </c>
      <c r="R145" s="175">
        <f>Q145*H145</f>
        <v>0.00060300000000000002</v>
      </c>
      <c r="S145" s="175">
        <v>0</v>
      </c>
      <c r="T145" s="17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7" t="s">
        <v>169</v>
      </c>
      <c r="AT145" s="177" t="s">
        <v>153</v>
      </c>
      <c r="AU145" s="177" t="s">
        <v>81</v>
      </c>
      <c r="AY145" s="20" t="s">
        <v>150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20" t="s">
        <v>79</v>
      </c>
      <c r="BK145" s="178">
        <f>ROUND(I145*H145,2)</f>
        <v>0</v>
      </c>
      <c r="BL145" s="20" t="s">
        <v>169</v>
      </c>
      <c r="BM145" s="177" t="s">
        <v>1101</v>
      </c>
    </row>
    <row r="146" s="2" customFormat="1">
      <c r="A146" s="39"/>
      <c r="B146" s="40"/>
      <c r="C146" s="39"/>
      <c r="D146" s="179" t="s">
        <v>159</v>
      </c>
      <c r="E146" s="39"/>
      <c r="F146" s="180" t="s">
        <v>987</v>
      </c>
      <c r="G146" s="39"/>
      <c r="H146" s="39"/>
      <c r="I146" s="181"/>
      <c r="J146" s="39"/>
      <c r="K146" s="39"/>
      <c r="L146" s="40"/>
      <c r="M146" s="182"/>
      <c r="N146" s="18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159</v>
      </c>
      <c r="AU146" s="20" t="s">
        <v>81</v>
      </c>
    </row>
    <row r="147" s="2" customFormat="1">
      <c r="A147" s="39"/>
      <c r="B147" s="40"/>
      <c r="C147" s="39"/>
      <c r="D147" s="190" t="s">
        <v>265</v>
      </c>
      <c r="E147" s="39"/>
      <c r="F147" s="191" t="s">
        <v>988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265</v>
      </c>
      <c r="AU147" s="20" t="s">
        <v>81</v>
      </c>
    </row>
    <row r="148" s="13" customFormat="1">
      <c r="A148" s="13"/>
      <c r="B148" s="192"/>
      <c r="C148" s="13"/>
      <c r="D148" s="179" t="s">
        <v>267</v>
      </c>
      <c r="E148" s="193" t="s">
        <v>908</v>
      </c>
      <c r="F148" s="194" t="s">
        <v>1047</v>
      </c>
      <c r="G148" s="13"/>
      <c r="H148" s="195">
        <v>33.5</v>
      </c>
      <c r="I148" s="196"/>
      <c r="J148" s="13"/>
      <c r="K148" s="13"/>
      <c r="L148" s="192"/>
      <c r="M148" s="197"/>
      <c r="N148" s="198"/>
      <c r="O148" s="198"/>
      <c r="P148" s="198"/>
      <c r="Q148" s="198"/>
      <c r="R148" s="198"/>
      <c r="S148" s="198"/>
      <c r="T148" s="19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3" t="s">
        <v>267</v>
      </c>
      <c r="AU148" s="193" t="s">
        <v>81</v>
      </c>
      <c r="AV148" s="13" t="s">
        <v>81</v>
      </c>
      <c r="AW148" s="13" t="s">
        <v>33</v>
      </c>
      <c r="AX148" s="13" t="s">
        <v>79</v>
      </c>
      <c r="AY148" s="193" t="s">
        <v>150</v>
      </c>
    </row>
    <row r="149" s="2" customFormat="1" ht="24.15" customHeight="1">
      <c r="A149" s="39"/>
      <c r="B149" s="165"/>
      <c r="C149" s="207" t="s">
        <v>336</v>
      </c>
      <c r="D149" s="207" t="s">
        <v>372</v>
      </c>
      <c r="E149" s="208" t="s">
        <v>989</v>
      </c>
      <c r="F149" s="209" t="s">
        <v>990</v>
      </c>
      <c r="G149" s="210" t="s">
        <v>317</v>
      </c>
      <c r="H149" s="211">
        <v>33.5</v>
      </c>
      <c r="I149" s="212"/>
      <c r="J149" s="213">
        <f>ROUND(I149*H149,2)</f>
        <v>0</v>
      </c>
      <c r="K149" s="209" t="s">
        <v>262</v>
      </c>
      <c r="L149" s="214"/>
      <c r="M149" s="215" t="s">
        <v>3</v>
      </c>
      <c r="N149" s="216" t="s">
        <v>42</v>
      </c>
      <c r="O149" s="73"/>
      <c r="P149" s="175">
        <f>O149*H149</f>
        <v>0</v>
      </c>
      <c r="Q149" s="175">
        <v>0.0058999999999999999</v>
      </c>
      <c r="R149" s="175">
        <f>Q149*H149</f>
        <v>0.19764999999999999</v>
      </c>
      <c r="S149" s="175">
        <v>0</v>
      </c>
      <c r="T149" s="17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77" t="s">
        <v>192</v>
      </c>
      <c r="AT149" s="177" t="s">
        <v>372</v>
      </c>
      <c r="AU149" s="177" t="s">
        <v>81</v>
      </c>
      <c r="AY149" s="20" t="s">
        <v>150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20" t="s">
        <v>79</v>
      </c>
      <c r="BK149" s="178">
        <f>ROUND(I149*H149,2)</f>
        <v>0</v>
      </c>
      <c r="BL149" s="20" t="s">
        <v>169</v>
      </c>
      <c r="BM149" s="177" t="s">
        <v>1102</v>
      </c>
    </row>
    <row r="150" s="2" customFormat="1">
      <c r="A150" s="39"/>
      <c r="B150" s="40"/>
      <c r="C150" s="39"/>
      <c r="D150" s="179" t="s">
        <v>159</v>
      </c>
      <c r="E150" s="39"/>
      <c r="F150" s="180" t="s">
        <v>990</v>
      </c>
      <c r="G150" s="39"/>
      <c r="H150" s="39"/>
      <c r="I150" s="181"/>
      <c r="J150" s="39"/>
      <c r="K150" s="39"/>
      <c r="L150" s="40"/>
      <c r="M150" s="182"/>
      <c r="N150" s="183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159</v>
      </c>
      <c r="AU150" s="20" t="s">
        <v>81</v>
      </c>
    </row>
    <row r="151" s="13" customFormat="1">
      <c r="A151" s="13"/>
      <c r="B151" s="192"/>
      <c r="C151" s="13"/>
      <c r="D151" s="179" t="s">
        <v>267</v>
      </c>
      <c r="E151" s="193" t="s">
        <v>3</v>
      </c>
      <c r="F151" s="194" t="s">
        <v>908</v>
      </c>
      <c r="G151" s="13"/>
      <c r="H151" s="195">
        <v>33.5</v>
      </c>
      <c r="I151" s="196"/>
      <c r="J151" s="13"/>
      <c r="K151" s="13"/>
      <c r="L151" s="192"/>
      <c r="M151" s="197"/>
      <c r="N151" s="198"/>
      <c r="O151" s="198"/>
      <c r="P151" s="198"/>
      <c r="Q151" s="198"/>
      <c r="R151" s="198"/>
      <c r="S151" s="198"/>
      <c r="T151" s="19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3" t="s">
        <v>267</v>
      </c>
      <c r="AU151" s="193" t="s">
        <v>81</v>
      </c>
      <c r="AV151" s="13" t="s">
        <v>81</v>
      </c>
      <c r="AW151" s="13" t="s">
        <v>33</v>
      </c>
      <c r="AX151" s="13" t="s">
        <v>79</v>
      </c>
      <c r="AY151" s="193" t="s">
        <v>150</v>
      </c>
    </row>
    <row r="152" s="2" customFormat="1" ht="24.15" customHeight="1">
      <c r="A152" s="39"/>
      <c r="B152" s="165"/>
      <c r="C152" s="166" t="s">
        <v>344</v>
      </c>
      <c r="D152" s="166" t="s">
        <v>153</v>
      </c>
      <c r="E152" s="167" t="s">
        <v>1103</v>
      </c>
      <c r="F152" s="168" t="s">
        <v>1104</v>
      </c>
      <c r="G152" s="169" t="s">
        <v>217</v>
      </c>
      <c r="H152" s="170">
        <v>1</v>
      </c>
      <c r="I152" s="171"/>
      <c r="J152" s="172">
        <f>ROUND(I152*H152,2)</f>
        <v>0</v>
      </c>
      <c r="K152" s="168" t="s">
        <v>262</v>
      </c>
      <c r="L152" s="40"/>
      <c r="M152" s="173" t="s">
        <v>3</v>
      </c>
      <c r="N152" s="174" t="s">
        <v>42</v>
      </c>
      <c r="O152" s="73"/>
      <c r="P152" s="175">
        <f>O152*H152</f>
        <v>0</v>
      </c>
      <c r="Q152" s="175">
        <v>8.1249999999999996E-05</v>
      </c>
      <c r="R152" s="175">
        <f>Q152*H152</f>
        <v>8.1249999999999996E-05</v>
      </c>
      <c r="S152" s="175">
        <v>0</v>
      </c>
      <c r="T152" s="17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77" t="s">
        <v>169</v>
      </c>
      <c r="AT152" s="177" t="s">
        <v>153</v>
      </c>
      <c r="AU152" s="177" t="s">
        <v>81</v>
      </c>
      <c r="AY152" s="20" t="s">
        <v>150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20" t="s">
        <v>79</v>
      </c>
      <c r="BK152" s="178">
        <f>ROUND(I152*H152,2)</f>
        <v>0</v>
      </c>
      <c r="BL152" s="20" t="s">
        <v>169</v>
      </c>
      <c r="BM152" s="177" t="s">
        <v>1105</v>
      </c>
    </row>
    <row r="153" s="2" customFormat="1">
      <c r="A153" s="39"/>
      <c r="B153" s="40"/>
      <c r="C153" s="39"/>
      <c r="D153" s="179" t="s">
        <v>159</v>
      </c>
      <c r="E153" s="39"/>
      <c r="F153" s="180" t="s">
        <v>1106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159</v>
      </c>
      <c r="AU153" s="20" t="s">
        <v>81</v>
      </c>
    </row>
    <row r="154" s="2" customFormat="1">
      <c r="A154" s="39"/>
      <c r="B154" s="40"/>
      <c r="C154" s="39"/>
      <c r="D154" s="190" t="s">
        <v>265</v>
      </c>
      <c r="E154" s="39"/>
      <c r="F154" s="191" t="s">
        <v>1107</v>
      </c>
      <c r="G154" s="39"/>
      <c r="H154" s="39"/>
      <c r="I154" s="181"/>
      <c r="J154" s="39"/>
      <c r="K154" s="39"/>
      <c r="L154" s="40"/>
      <c r="M154" s="182"/>
      <c r="N154" s="183"/>
      <c r="O154" s="73"/>
      <c r="P154" s="73"/>
      <c r="Q154" s="73"/>
      <c r="R154" s="73"/>
      <c r="S154" s="73"/>
      <c r="T154" s="7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20" t="s">
        <v>265</v>
      </c>
      <c r="AU154" s="20" t="s">
        <v>81</v>
      </c>
    </row>
    <row r="155" s="13" customFormat="1">
      <c r="A155" s="13"/>
      <c r="B155" s="192"/>
      <c r="C155" s="13"/>
      <c r="D155" s="179" t="s">
        <v>267</v>
      </c>
      <c r="E155" s="193" t="s">
        <v>3</v>
      </c>
      <c r="F155" s="194" t="s">
        <v>79</v>
      </c>
      <c r="G155" s="13"/>
      <c r="H155" s="195">
        <v>1</v>
      </c>
      <c r="I155" s="196"/>
      <c r="J155" s="13"/>
      <c r="K155" s="13"/>
      <c r="L155" s="192"/>
      <c r="M155" s="197"/>
      <c r="N155" s="198"/>
      <c r="O155" s="198"/>
      <c r="P155" s="198"/>
      <c r="Q155" s="198"/>
      <c r="R155" s="198"/>
      <c r="S155" s="198"/>
      <c r="T155" s="19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3" t="s">
        <v>267</v>
      </c>
      <c r="AU155" s="193" t="s">
        <v>81</v>
      </c>
      <c r="AV155" s="13" t="s">
        <v>81</v>
      </c>
      <c r="AW155" s="13" t="s">
        <v>33</v>
      </c>
      <c r="AX155" s="13" t="s">
        <v>79</v>
      </c>
      <c r="AY155" s="193" t="s">
        <v>150</v>
      </c>
    </row>
    <row r="156" s="2" customFormat="1" ht="21.75" customHeight="1">
      <c r="A156" s="39"/>
      <c r="B156" s="165"/>
      <c r="C156" s="207" t="s">
        <v>350</v>
      </c>
      <c r="D156" s="207" t="s">
        <v>372</v>
      </c>
      <c r="E156" s="208" t="s">
        <v>1108</v>
      </c>
      <c r="F156" s="209" t="s">
        <v>1109</v>
      </c>
      <c r="G156" s="210" t="s">
        <v>217</v>
      </c>
      <c r="H156" s="211">
        <v>1</v>
      </c>
      <c r="I156" s="212"/>
      <c r="J156" s="213">
        <f>ROUND(I156*H156,2)</f>
        <v>0</v>
      </c>
      <c r="K156" s="209" t="s">
        <v>262</v>
      </c>
      <c r="L156" s="214"/>
      <c r="M156" s="215" t="s">
        <v>3</v>
      </c>
      <c r="N156" s="216" t="s">
        <v>42</v>
      </c>
      <c r="O156" s="73"/>
      <c r="P156" s="175">
        <f>O156*H156</f>
        <v>0</v>
      </c>
      <c r="Q156" s="175">
        <v>0.00055000000000000003</v>
      </c>
      <c r="R156" s="175">
        <f>Q156*H156</f>
        <v>0.00055000000000000003</v>
      </c>
      <c r="S156" s="175">
        <v>0</v>
      </c>
      <c r="T156" s="17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77" t="s">
        <v>192</v>
      </c>
      <c r="AT156" s="177" t="s">
        <v>372</v>
      </c>
      <c r="AU156" s="177" t="s">
        <v>81</v>
      </c>
      <c r="AY156" s="20" t="s">
        <v>150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20" t="s">
        <v>79</v>
      </c>
      <c r="BK156" s="178">
        <f>ROUND(I156*H156,2)</f>
        <v>0</v>
      </c>
      <c r="BL156" s="20" t="s">
        <v>169</v>
      </c>
      <c r="BM156" s="177" t="s">
        <v>1110</v>
      </c>
    </row>
    <row r="157" s="2" customFormat="1">
      <c r="A157" s="39"/>
      <c r="B157" s="40"/>
      <c r="C157" s="39"/>
      <c r="D157" s="179" t="s">
        <v>159</v>
      </c>
      <c r="E157" s="39"/>
      <c r="F157" s="180" t="s">
        <v>1109</v>
      </c>
      <c r="G157" s="39"/>
      <c r="H157" s="39"/>
      <c r="I157" s="181"/>
      <c r="J157" s="39"/>
      <c r="K157" s="39"/>
      <c r="L157" s="40"/>
      <c r="M157" s="182"/>
      <c r="N157" s="183"/>
      <c r="O157" s="73"/>
      <c r="P157" s="73"/>
      <c r="Q157" s="73"/>
      <c r="R157" s="73"/>
      <c r="S157" s="73"/>
      <c r="T157" s="7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20" t="s">
        <v>159</v>
      </c>
      <c r="AU157" s="20" t="s">
        <v>81</v>
      </c>
    </row>
    <row r="158" s="13" customFormat="1">
      <c r="A158" s="13"/>
      <c r="B158" s="192"/>
      <c r="C158" s="13"/>
      <c r="D158" s="179" t="s">
        <v>267</v>
      </c>
      <c r="E158" s="193" t="s">
        <v>3</v>
      </c>
      <c r="F158" s="194" t="s">
        <v>79</v>
      </c>
      <c r="G158" s="13"/>
      <c r="H158" s="195">
        <v>1</v>
      </c>
      <c r="I158" s="196"/>
      <c r="J158" s="13"/>
      <c r="K158" s="13"/>
      <c r="L158" s="192"/>
      <c r="M158" s="197"/>
      <c r="N158" s="198"/>
      <c r="O158" s="198"/>
      <c r="P158" s="198"/>
      <c r="Q158" s="198"/>
      <c r="R158" s="198"/>
      <c r="S158" s="198"/>
      <c r="T158" s="19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3" t="s">
        <v>267</v>
      </c>
      <c r="AU158" s="193" t="s">
        <v>81</v>
      </c>
      <c r="AV158" s="13" t="s">
        <v>81</v>
      </c>
      <c r="AW158" s="13" t="s">
        <v>33</v>
      </c>
      <c r="AX158" s="13" t="s">
        <v>79</v>
      </c>
      <c r="AY158" s="193" t="s">
        <v>150</v>
      </c>
    </row>
    <row r="159" s="2" customFormat="1" ht="24.15" customHeight="1">
      <c r="A159" s="39"/>
      <c r="B159" s="165"/>
      <c r="C159" s="166" t="s">
        <v>357</v>
      </c>
      <c r="D159" s="166" t="s">
        <v>153</v>
      </c>
      <c r="E159" s="167" t="s">
        <v>1111</v>
      </c>
      <c r="F159" s="168" t="s">
        <v>1112</v>
      </c>
      <c r="G159" s="169" t="s">
        <v>217</v>
      </c>
      <c r="H159" s="170">
        <v>1</v>
      </c>
      <c r="I159" s="171"/>
      <c r="J159" s="172">
        <f>ROUND(I159*H159,2)</f>
        <v>0</v>
      </c>
      <c r="K159" s="168" t="s">
        <v>262</v>
      </c>
      <c r="L159" s="40"/>
      <c r="M159" s="173" t="s">
        <v>3</v>
      </c>
      <c r="N159" s="174" t="s">
        <v>42</v>
      </c>
      <c r="O159" s="73"/>
      <c r="P159" s="175">
        <f>O159*H159</f>
        <v>0</v>
      </c>
      <c r="Q159" s="175">
        <v>0.00010280000000000001</v>
      </c>
      <c r="R159" s="175">
        <f>Q159*H159</f>
        <v>0.00010280000000000001</v>
      </c>
      <c r="S159" s="175">
        <v>0</v>
      </c>
      <c r="T159" s="17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77" t="s">
        <v>169</v>
      </c>
      <c r="AT159" s="177" t="s">
        <v>153</v>
      </c>
      <c r="AU159" s="177" t="s">
        <v>81</v>
      </c>
      <c r="AY159" s="20" t="s">
        <v>150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20" t="s">
        <v>79</v>
      </c>
      <c r="BK159" s="178">
        <f>ROUND(I159*H159,2)</f>
        <v>0</v>
      </c>
      <c r="BL159" s="20" t="s">
        <v>169</v>
      </c>
      <c r="BM159" s="177" t="s">
        <v>1113</v>
      </c>
    </row>
    <row r="160" s="2" customFormat="1">
      <c r="A160" s="39"/>
      <c r="B160" s="40"/>
      <c r="C160" s="39"/>
      <c r="D160" s="179" t="s">
        <v>159</v>
      </c>
      <c r="E160" s="39"/>
      <c r="F160" s="180" t="s">
        <v>1114</v>
      </c>
      <c r="G160" s="39"/>
      <c r="H160" s="39"/>
      <c r="I160" s="181"/>
      <c r="J160" s="39"/>
      <c r="K160" s="39"/>
      <c r="L160" s="40"/>
      <c r="M160" s="182"/>
      <c r="N160" s="183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159</v>
      </c>
      <c r="AU160" s="20" t="s">
        <v>81</v>
      </c>
    </row>
    <row r="161" s="2" customFormat="1">
      <c r="A161" s="39"/>
      <c r="B161" s="40"/>
      <c r="C161" s="39"/>
      <c r="D161" s="190" t="s">
        <v>265</v>
      </c>
      <c r="E161" s="39"/>
      <c r="F161" s="191" t="s">
        <v>1115</v>
      </c>
      <c r="G161" s="39"/>
      <c r="H161" s="39"/>
      <c r="I161" s="181"/>
      <c r="J161" s="39"/>
      <c r="K161" s="39"/>
      <c r="L161" s="40"/>
      <c r="M161" s="182"/>
      <c r="N161" s="18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265</v>
      </c>
      <c r="AU161" s="20" t="s">
        <v>81</v>
      </c>
    </row>
    <row r="162" s="13" customFormat="1">
      <c r="A162" s="13"/>
      <c r="B162" s="192"/>
      <c r="C162" s="13"/>
      <c r="D162" s="179" t="s">
        <v>267</v>
      </c>
      <c r="E162" s="193" t="s">
        <v>3</v>
      </c>
      <c r="F162" s="194" t="s">
        <v>79</v>
      </c>
      <c r="G162" s="13"/>
      <c r="H162" s="195">
        <v>1</v>
      </c>
      <c r="I162" s="196"/>
      <c r="J162" s="13"/>
      <c r="K162" s="13"/>
      <c r="L162" s="192"/>
      <c r="M162" s="197"/>
      <c r="N162" s="198"/>
      <c r="O162" s="198"/>
      <c r="P162" s="198"/>
      <c r="Q162" s="198"/>
      <c r="R162" s="198"/>
      <c r="S162" s="198"/>
      <c r="T162" s="19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3" t="s">
        <v>267</v>
      </c>
      <c r="AU162" s="193" t="s">
        <v>81</v>
      </c>
      <c r="AV162" s="13" t="s">
        <v>81</v>
      </c>
      <c r="AW162" s="13" t="s">
        <v>33</v>
      </c>
      <c r="AX162" s="13" t="s">
        <v>79</v>
      </c>
      <c r="AY162" s="193" t="s">
        <v>150</v>
      </c>
    </row>
    <row r="163" s="2" customFormat="1" ht="24.15" customHeight="1">
      <c r="A163" s="39"/>
      <c r="B163" s="165"/>
      <c r="C163" s="207" t="s">
        <v>364</v>
      </c>
      <c r="D163" s="207" t="s">
        <v>372</v>
      </c>
      <c r="E163" s="208" t="s">
        <v>1116</v>
      </c>
      <c r="F163" s="209" t="s">
        <v>1117</v>
      </c>
      <c r="G163" s="210" t="s">
        <v>217</v>
      </c>
      <c r="H163" s="211">
        <v>1</v>
      </c>
      <c r="I163" s="212"/>
      <c r="J163" s="213">
        <f>ROUND(I163*H163,2)</f>
        <v>0</v>
      </c>
      <c r="K163" s="209" t="s">
        <v>262</v>
      </c>
      <c r="L163" s="214"/>
      <c r="M163" s="215" t="s">
        <v>3</v>
      </c>
      <c r="N163" s="216" t="s">
        <v>42</v>
      </c>
      <c r="O163" s="73"/>
      <c r="P163" s="175">
        <f>O163*H163</f>
        <v>0</v>
      </c>
      <c r="Q163" s="175">
        <v>0.0067999999999999996</v>
      </c>
      <c r="R163" s="175">
        <f>Q163*H163</f>
        <v>0.0067999999999999996</v>
      </c>
      <c r="S163" s="175">
        <v>0</v>
      </c>
      <c r="T163" s="17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77" t="s">
        <v>192</v>
      </c>
      <c r="AT163" s="177" t="s">
        <v>372</v>
      </c>
      <c r="AU163" s="177" t="s">
        <v>81</v>
      </c>
      <c r="AY163" s="20" t="s">
        <v>150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20" t="s">
        <v>79</v>
      </c>
      <c r="BK163" s="178">
        <f>ROUND(I163*H163,2)</f>
        <v>0</v>
      </c>
      <c r="BL163" s="20" t="s">
        <v>169</v>
      </c>
      <c r="BM163" s="177" t="s">
        <v>1118</v>
      </c>
    </row>
    <row r="164" s="2" customFormat="1">
      <c r="A164" s="39"/>
      <c r="B164" s="40"/>
      <c r="C164" s="39"/>
      <c r="D164" s="179" t="s">
        <v>159</v>
      </c>
      <c r="E164" s="39"/>
      <c r="F164" s="180" t="s">
        <v>1117</v>
      </c>
      <c r="G164" s="39"/>
      <c r="H164" s="39"/>
      <c r="I164" s="181"/>
      <c r="J164" s="39"/>
      <c r="K164" s="39"/>
      <c r="L164" s="40"/>
      <c r="M164" s="182"/>
      <c r="N164" s="183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159</v>
      </c>
      <c r="AU164" s="20" t="s">
        <v>81</v>
      </c>
    </row>
    <row r="165" s="13" customFormat="1">
      <c r="A165" s="13"/>
      <c r="B165" s="192"/>
      <c r="C165" s="13"/>
      <c r="D165" s="179" t="s">
        <v>267</v>
      </c>
      <c r="E165" s="193" t="s">
        <v>3</v>
      </c>
      <c r="F165" s="194" t="s">
        <v>79</v>
      </c>
      <c r="G165" s="13"/>
      <c r="H165" s="195">
        <v>1</v>
      </c>
      <c r="I165" s="196"/>
      <c r="J165" s="13"/>
      <c r="K165" s="13"/>
      <c r="L165" s="192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3" t="s">
        <v>267</v>
      </c>
      <c r="AU165" s="193" t="s">
        <v>81</v>
      </c>
      <c r="AV165" s="13" t="s">
        <v>81</v>
      </c>
      <c r="AW165" s="13" t="s">
        <v>33</v>
      </c>
      <c r="AX165" s="13" t="s">
        <v>79</v>
      </c>
      <c r="AY165" s="193" t="s">
        <v>150</v>
      </c>
    </row>
    <row r="166" s="2" customFormat="1" ht="24.15" customHeight="1">
      <c r="A166" s="39"/>
      <c r="B166" s="165"/>
      <c r="C166" s="166" t="s">
        <v>371</v>
      </c>
      <c r="D166" s="166" t="s">
        <v>153</v>
      </c>
      <c r="E166" s="167" t="s">
        <v>1119</v>
      </c>
      <c r="F166" s="168" t="s">
        <v>1120</v>
      </c>
      <c r="G166" s="169" t="s">
        <v>217</v>
      </c>
      <c r="H166" s="170">
        <v>3</v>
      </c>
      <c r="I166" s="171"/>
      <c r="J166" s="172">
        <f>ROUND(I166*H166,2)</f>
        <v>0</v>
      </c>
      <c r="K166" s="168" t="s">
        <v>262</v>
      </c>
      <c r="L166" s="40"/>
      <c r="M166" s="173" t="s">
        <v>3</v>
      </c>
      <c r="N166" s="174" t="s">
        <v>42</v>
      </c>
      <c r="O166" s="73"/>
      <c r="P166" s="175">
        <f>O166*H166</f>
        <v>0</v>
      </c>
      <c r="Q166" s="175">
        <v>0.11044800000000001</v>
      </c>
      <c r="R166" s="175">
        <f>Q166*H166</f>
        <v>0.33134400000000003</v>
      </c>
      <c r="S166" s="175">
        <v>0</v>
      </c>
      <c r="T166" s="17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77" t="s">
        <v>169</v>
      </c>
      <c r="AT166" s="177" t="s">
        <v>153</v>
      </c>
      <c r="AU166" s="177" t="s">
        <v>81</v>
      </c>
      <c r="AY166" s="20" t="s">
        <v>150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20" t="s">
        <v>79</v>
      </c>
      <c r="BK166" s="178">
        <f>ROUND(I166*H166,2)</f>
        <v>0</v>
      </c>
      <c r="BL166" s="20" t="s">
        <v>169</v>
      </c>
      <c r="BM166" s="177" t="s">
        <v>1121</v>
      </c>
    </row>
    <row r="167" s="2" customFormat="1">
      <c r="A167" s="39"/>
      <c r="B167" s="40"/>
      <c r="C167" s="39"/>
      <c r="D167" s="179" t="s">
        <v>159</v>
      </c>
      <c r="E167" s="39"/>
      <c r="F167" s="180" t="s">
        <v>1122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159</v>
      </c>
      <c r="AU167" s="20" t="s">
        <v>81</v>
      </c>
    </row>
    <row r="168" s="2" customFormat="1">
      <c r="A168" s="39"/>
      <c r="B168" s="40"/>
      <c r="C168" s="39"/>
      <c r="D168" s="190" t="s">
        <v>265</v>
      </c>
      <c r="E168" s="39"/>
      <c r="F168" s="191" t="s">
        <v>1123</v>
      </c>
      <c r="G168" s="39"/>
      <c r="H168" s="39"/>
      <c r="I168" s="181"/>
      <c r="J168" s="39"/>
      <c r="K168" s="39"/>
      <c r="L168" s="40"/>
      <c r="M168" s="182"/>
      <c r="N168" s="183"/>
      <c r="O168" s="73"/>
      <c r="P168" s="73"/>
      <c r="Q168" s="73"/>
      <c r="R168" s="73"/>
      <c r="S168" s="73"/>
      <c r="T168" s="74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20" t="s">
        <v>265</v>
      </c>
      <c r="AU168" s="20" t="s">
        <v>81</v>
      </c>
    </row>
    <row r="169" s="13" customFormat="1">
      <c r="A169" s="13"/>
      <c r="B169" s="192"/>
      <c r="C169" s="13"/>
      <c r="D169" s="179" t="s">
        <v>267</v>
      </c>
      <c r="E169" s="193" t="s">
        <v>3</v>
      </c>
      <c r="F169" s="194" t="s">
        <v>165</v>
      </c>
      <c r="G169" s="13"/>
      <c r="H169" s="195">
        <v>3</v>
      </c>
      <c r="I169" s="196"/>
      <c r="J169" s="13"/>
      <c r="K169" s="13"/>
      <c r="L169" s="192"/>
      <c r="M169" s="197"/>
      <c r="N169" s="198"/>
      <c r="O169" s="198"/>
      <c r="P169" s="198"/>
      <c r="Q169" s="198"/>
      <c r="R169" s="198"/>
      <c r="S169" s="198"/>
      <c r="T169" s="19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3" t="s">
        <v>267</v>
      </c>
      <c r="AU169" s="193" t="s">
        <v>81</v>
      </c>
      <c r="AV169" s="13" t="s">
        <v>81</v>
      </c>
      <c r="AW169" s="13" t="s">
        <v>33</v>
      </c>
      <c r="AX169" s="13" t="s">
        <v>79</v>
      </c>
      <c r="AY169" s="193" t="s">
        <v>150</v>
      </c>
    </row>
    <row r="170" s="2" customFormat="1" ht="24.15" customHeight="1">
      <c r="A170" s="39"/>
      <c r="B170" s="165"/>
      <c r="C170" s="166" t="s">
        <v>379</v>
      </c>
      <c r="D170" s="166" t="s">
        <v>153</v>
      </c>
      <c r="E170" s="167" t="s">
        <v>1124</v>
      </c>
      <c r="F170" s="168" t="s">
        <v>1125</v>
      </c>
      <c r="G170" s="169" t="s">
        <v>217</v>
      </c>
      <c r="H170" s="170">
        <v>3</v>
      </c>
      <c r="I170" s="171"/>
      <c r="J170" s="172">
        <f>ROUND(I170*H170,2)</f>
        <v>0</v>
      </c>
      <c r="K170" s="168" t="s">
        <v>262</v>
      </c>
      <c r="L170" s="40"/>
      <c r="M170" s="173" t="s">
        <v>3</v>
      </c>
      <c r="N170" s="174" t="s">
        <v>42</v>
      </c>
      <c r="O170" s="73"/>
      <c r="P170" s="175">
        <f>O170*H170</f>
        <v>0</v>
      </c>
      <c r="Q170" s="175">
        <v>0.012120000000000001</v>
      </c>
      <c r="R170" s="175">
        <f>Q170*H170</f>
        <v>0.036360000000000003</v>
      </c>
      <c r="S170" s="175">
        <v>0</v>
      </c>
      <c r="T170" s="17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77" t="s">
        <v>169</v>
      </c>
      <c r="AT170" s="177" t="s">
        <v>153</v>
      </c>
      <c r="AU170" s="177" t="s">
        <v>81</v>
      </c>
      <c r="AY170" s="20" t="s">
        <v>150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20" t="s">
        <v>79</v>
      </c>
      <c r="BK170" s="178">
        <f>ROUND(I170*H170,2)</f>
        <v>0</v>
      </c>
      <c r="BL170" s="20" t="s">
        <v>169</v>
      </c>
      <c r="BM170" s="177" t="s">
        <v>1126</v>
      </c>
    </row>
    <row r="171" s="2" customFormat="1">
      <c r="A171" s="39"/>
      <c r="B171" s="40"/>
      <c r="C171" s="39"/>
      <c r="D171" s="179" t="s">
        <v>159</v>
      </c>
      <c r="E171" s="39"/>
      <c r="F171" s="180" t="s">
        <v>1127</v>
      </c>
      <c r="G171" s="39"/>
      <c r="H171" s="39"/>
      <c r="I171" s="181"/>
      <c r="J171" s="39"/>
      <c r="K171" s="39"/>
      <c r="L171" s="40"/>
      <c r="M171" s="182"/>
      <c r="N171" s="183"/>
      <c r="O171" s="73"/>
      <c r="P171" s="73"/>
      <c r="Q171" s="73"/>
      <c r="R171" s="73"/>
      <c r="S171" s="73"/>
      <c r="T171" s="7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20" t="s">
        <v>159</v>
      </c>
      <c r="AU171" s="20" t="s">
        <v>81</v>
      </c>
    </row>
    <row r="172" s="2" customFormat="1">
      <c r="A172" s="39"/>
      <c r="B172" s="40"/>
      <c r="C172" s="39"/>
      <c r="D172" s="190" t="s">
        <v>265</v>
      </c>
      <c r="E172" s="39"/>
      <c r="F172" s="191" t="s">
        <v>1128</v>
      </c>
      <c r="G172" s="39"/>
      <c r="H172" s="39"/>
      <c r="I172" s="181"/>
      <c r="J172" s="39"/>
      <c r="K172" s="39"/>
      <c r="L172" s="40"/>
      <c r="M172" s="182"/>
      <c r="N172" s="183"/>
      <c r="O172" s="73"/>
      <c r="P172" s="73"/>
      <c r="Q172" s="73"/>
      <c r="R172" s="73"/>
      <c r="S172" s="73"/>
      <c r="T172" s="7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20" t="s">
        <v>265</v>
      </c>
      <c r="AU172" s="20" t="s">
        <v>81</v>
      </c>
    </row>
    <row r="173" s="13" customFormat="1">
      <c r="A173" s="13"/>
      <c r="B173" s="192"/>
      <c r="C173" s="13"/>
      <c r="D173" s="179" t="s">
        <v>267</v>
      </c>
      <c r="E173" s="193" t="s">
        <v>3</v>
      </c>
      <c r="F173" s="194" t="s">
        <v>165</v>
      </c>
      <c r="G173" s="13"/>
      <c r="H173" s="195">
        <v>3</v>
      </c>
      <c r="I173" s="196"/>
      <c r="J173" s="13"/>
      <c r="K173" s="13"/>
      <c r="L173" s="192"/>
      <c r="M173" s="197"/>
      <c r="N173" s="198"/>
      <c r="O173" s="198"/>
      <c r="P173" s="198"/>
      <c r="Q173" s="198"/>
      <c r="R173" s="198"/>
      <c r="S173" s="198"/>
      <c r="T173" s="19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267</v>
      </c>
      <c r="AU173" s="193" t="s">
        <v>81</v>
      </c>
      <c r="AV173" s="13" t="s">
        <v>81</v>
      </c>
      <c r="AW173" s="13" t="s">
        <v>33</v>
      </c>
      <c r="AX173" s="13" t="s">
        <v>79</v>
      </c>
      <c r="AY173" s="193" t="s">
        <v>150</v>
      </c>
    </row>
    <row r="174" s="2" customFormat="1" ht="33" customHeight="1">
      <c r="A174" s="39"/>
      <c r="B174" s="165"/>
      <c r="C174" s="166" t="s">
        <v>8</v>
      </c>
      <c r="D174" s="166" t="s">
        <v>153</v>
      </c>
      <c r="E174" s="167" t="s">
        <v>1129</v>
      </c>
      <c r="F174" s="168" t="s">
        <v>1130</v>
      </c>
      <c r="G174" s="169" t="s">
        <v>217</v>
      </c>
      <c r="H174" s="170">
        <v>3</v>
      </c>
      <c r="I174" s="171"/>
      <c r="J174" s="172">
        <f>ROUND(I174*H174,2)</f>
        <v>0</v>
      </c>
      <c r="K174" s="168" t="s">
        <v>262</v>
      </c>
      <c r="L174" s="40"/>
      <c r="M174" s="173" t="s">
        <v>3</v>
      </c>
      <c r="N174" s="174" t="s">
        <v>42</v>
      </c>
      <c r="O174" s="73"/>
      <c r="P174" s="175">
        <f>O174*H174</f>
        <v>0</v>
      </c>
      <c r="Q174" s="175">
        <v>0.21007999999999999</v>
      </c>
      <c r="R174" s="175">
        <f>Q174*H174</f>
        <v>0.63023999999999991</v>
      </c>
      <c r="S174" s="175">
        <v>0</v>
      </c>
      <c r="T174" s="17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77" t="s">
        <v>169</v>
      </c>
      <c r="AT174" s="177" t="s">
        <v>153</v>
      </c>
      <c r="AU174" s="177" t="s">
        <v>81</v>
      </c>
      <c r="AY174" s="20" t="s">
        <v>150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20" t="s">
        <v>79</v>
      </c>
      <c r="BK174" s="178">
        <f>ROUND(I174*H174,2)</f>
        <v>0</v>
      </c>
      <c r="BL174" s="20" t="s">
        <v>169</v>
      </c>
      <c r="BM174" s="177" t="s">
        <v>1131</v>
      </c>
    </row>
    <row r="175" s="2" customFormat="1">
      <c r="A175" s="39"/>
      <c r="B175" s="40"/>
      <c r="C175" s="39"/>
      <c r="D175" s="179" t="s">
        <v>159</v>
      </c>
      <c r="E175" s="39"/>
      <c r="F175" s="180" t="s">
        <v>1132</v>
      </c>
      <c r="G175" s="39"/>
      <c r="H175" s="39"/>
      <c r="I175" s="181"/>
      <c r="J175" s="39"/>
      <c r="K175" s="39"/>
      <c r="L175" s="40"/>
      <c r="M175" s="182"/>
      <c r="N175" s="183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20" t="s">
        <v>159</v>
      </c>
      <c r="AU175" s="20" t="s">
        <v>81</v>
      </c>
    </row>
    <row r="176" s="2" customFormat="1">
      <c r="A176" s="39"/>
      <c r="B176" s="40"/>
      <c r="C176" s="39"/>
      <c r="D176" s="190" t="s">
        <v>265</v>
      </c>
      <c r="E176" s="39"/>
      <c r="F176" s="191" t="s">
        <v>1133</v>
      </c>
      <c r="G176" s="39"/>
      <c r="H176" s="39"/>
      <c r="I176" s="181"/>
      <c r="J176" s="39"/>
      <c r="K176" s="39"/>
      <c r="L176" s="40"/>
      <c r="M176" s="182"/>
      <c r="N176" s="18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265</v>
      </c>
      <c r="AU176" s="20" t="s">
        <v>81</v>
      </c>
    </row>
    <row r="177" s="13" customFormat="1">
      <c r="A177" s="13"/>
      <c r="B177" s="192"/>
      <c r="C177" s="13"/>
      <c r="D177" s="179" t="s">
        <v>267</v>
      </c>
      <c r="E177" s="193" t="s">
        <v>3</v>
      </c>
      <c r="F177" s="194" t="s">
        <v>165</v>
      </c>
      <c r="G177" s="13"/>
      <c r="H177" s="195">
        <v>3</v>
      </c>
      <c r="I177" s="196"/>
      <c r="J177" s="13"/>
      <c r="K177" s="13"/>
      <c r="L177" s="192"/>
      <c r="M177" s="197"/>
      <c r="N177" s="198"/>
      <c r="O177" s="198"/>
      <c r="P177" s="198"/>
      <c r="Q177" s="198"/>
      <c r="R177" s="198"/>
      <c r="S177" s="198"/>
      <c r="T177" s="19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3" t="s">
        <v>267</v>
      </c>
      <c r="AU177" s="193" t="s">
        <v>81</v>
      </c>
      <c r="AV177" s="13" t="s">
        <v>81</v>
      </c>
      <c r="AW177" s="13" t="s">
        <v>33</v>
      </c>
      <c r="AX177" s="13" t="s">
        <v>79</v>
      </c>
      <c r="AY177" s="193" t="s">
        <v>150</v>
      </c>
    </row>
    <row r="178" s="2" customFormat="1" ht="24.15" customHeight="1">
      <c r="A178" s="39"/>
      <c r="B178" s="165"/>
      <c r="C178" s="166" t="s">
        <v>392</v>
      </c>
      <c r="D178" s="166" t="s">
        <v>153</v>
      </c>
      <c r="E178" s="167" t="s">
        <v>1025</v>
      </c>
      <c r="F178" s="168" t="s">
        <v>1026</v>
      </c>
      <c r="G178" s="169" t="s">
        <v>317</v>
      </c>
      <c r="H178" s="170">
        <v>33.5</v>
      </c>
      <c r="I178" s="171"/>
      <c r="J178" s="172">
        <f>ROUND(I178*H178,2)</f>
        <v>0</v>
      </c>
      <c r="K178" s="168" t="s">
        <v>262</v>
      </c>
      <c r="L178" s="40"/>
      <c r="M178" s="173" t="s">
        <v>3</v>
      </c>
      <c r="N178" s="174" t="s">
        <v>42</v>
      </c>
      <c r="O178" s="73"/>
      <c r="P178" s="175">
        <f>O178*H178</f>
        <v>0</v>
      </c>
      <c r="Q178" s="175">
        <v>9.4500000000000007E-05</v>
      </c>
      <c r="R178" s="175">
        <f>Q178*H178</f>
        <v>0.0031657500000000002</v>
      </c>
      <c r="S178" s="175">
        <v>0</v>
      </c>
      <c r="T178" s="17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77" t="s">
        <v>169</v>
      </c>
      <c r="AT178" s="177" t="s">
        <v>153</v>
      </c>
      <c r="AU178" s="177" t="s">
        <v>81</v>
      </c>
      <c r="AY178" s="20" t="s">
        <v>150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20" t="s">
        <v>79</v>
      </c>
      <c r="BK178" s="178">
        <f>ROUND(I178*H178,2)</f>
        <v>0</v>
      </c>
      <c r="BL178" s="20" t="s">
        <v>169</v>
      </c>
      <c r="BM178" s="177" t="s">
        <v>1134</v>
      </c>
    </row>
    <row r="179" s="2" customFormat="1">
      <c r="A179" s="39"/>
      <c r="B179" s="40"/>
      <c r="C179" s="39"/>
      <c r="D179" s="179" t="s">
        <v>159</v>
      </c>
      <c r="E179" s="39"/>
      <c r="F179" s="180" t="s">
        <v>1028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159</v>
      </c>
      <c r="AU179" s="20" t="s">
        <v>81</v>
      </c>
    </row>
    <row r="180" s="2" customFormat="1">
      <c r="A180" s="39"/>
      <c r="B180" s="40"/>
      <c r="C180" s="39"/>
      <c r="D180" s="190" t="s">
        <v>265</v>
      </c>
      <c r="E180" s="39"/>
      <c r="F180" s="191" t="s">
        <v>1029</v>
      </c>
      <c r="G180" s="39"/>
      <c r="H180" s="39"/>
      <c r="I180" s="181"/>
      <c r="J180" s="39"/>
      <c r="K180" s="39"/>
      <c r="L180" s="40"/>
      <c r="M180" s="182"/>
      <c r="N180" s="18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265</v>
      </c>
      <c r="AU180" s="20" t="s">
        <v>81</v>
      </c>
    </row>
    <row r="181" s="13" customFormat="1">
      <c r="A181" s="13"/>
      <c r="B181" s="192"/>
      <c r="C181" s="13"/>
      <c r="D181" s="179" t="s">
        <v>267</v>
      </c>
      <c r="E181" s="193" t="s">
        <v>3</v>
      </c>
      <c r="F181" s="194" t="s">
        <v>908</v>
      </c>
      <c r="G181" s="13"/>
      <c r="H181" s="195">
        <v>33.5</v>
      </c>
      <c r="I181" s="196"/>
      <c r="J181" s="13"/>
      <c r="K181" s="13"/>
      <c r="L181" s="192"/>
      <c r="M181" s="197"/>
      <c r="N181" s="198"/>
      <c r="O181" s="198"/>
      <c r="P181" s="198"/>
      <c r="Q181" s="198"/>
      <c r="R181" s="198"/>
      <c r="S181" s="198"/>
      <c r="T181" s="19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3" t="s">
        <v>267</v>
      </c>
      <c r="AU181" s="193" t="s">
        <v>81</v>
      </c>
      <c r="AV181" s="13" t="s">
        <v>81</v>
      </c>
      <c r="AW181" s="13" t="s">
        <v>33</v>
      </c>
      <c r="AX181" s="13" t="s">
        <v>79</v>
      </c>
      <c r="AY181" s="193" t="s">
        <v>150</v>
      </c>
    </row>
    <row r="182" s="12" customFormat="1" ht="22.8" customHeight="1">
      <c r="A182" s="12"/>
      <c r="B182" s="152"/>
      <c r="C182" s="12"/>
      <c r="D182" s="153" t="s">
        <v>70</v>
      </c>
      <c r="E182" s="163" t="s">
        <v>197</v>
      </c>
      <c r="F182" s="163" t="s">
        <v>479</v>
      </c>
      <c r="G182" s="12"/>
      <c r="H182" s="12"/>
      <c r="I182" s="155"/>
      <c r="J182" s="164">
        <f>BK182</f>
        <v>0</v>
      </c>
      <c r="K182" s="12"/>
      <c r="L182" s="152"/>
      <c r="M182" s="157"/>
      <c r="N182" s="158"/>
      <c r="O182" s="158"/>
      <c r="P182" s="159">
        <f>SUM(P183:P189)</f>
        <v>0</v>
      </c>
      <c r="Q182" s="158"/>
      <c r="R182" s="159">
        <f>SUM(R183:R189)</f>
        <v>3.2487913499999999</v>
      </c>
      <c r="S182" s="158"/>
      <c r="T182" s="160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3" t="s">
        <v>79</v>
      </c>
      <c r="AT182" s="161" t="s">
        <v>70</v>
      </c>
      <c r="AU182" s="161" t="s">
        <v>79</v>
      </c>
      <c r="AY182" s="153" t="s">
        <v>150</v>
      </c>
      <c r="BK182" s="162">
        <f>SUM(BK183:BK189)</f>
        <v>0</v>
      </c>
    </row>
    <row r="183" s="2" customFormat="1" ht="24.15" customHeight="1">
      <c r="A183" s="39"/>
      <c r="B183" s="165"/>
      <c r="C183" s="166" t="s">
        <v>399</v>
      </c>
      <c r="D183" s="166" t="s">
        <v>153</v>
      </c>
      <c r="E183" s="167" t="s">
        <v>1135</v>
      </c>
      <c r="F183" s="168" t="s">
        <v>1136</v>
      </c>
      <c r="G183" s="169" t="s">
        <v>317</v>
      </c>
      <c r="H183" s="170">
        <v>10.5</v>
      </c>
      <c r="I183" s="171"/>
      <c r="J183" s="172">
        <f>ROUND(I183*H183,2)</f>
        <v>0</v>
      </c>
      <c r="K183" s="168" t="s">
        <v>262</v>
      </c>
      <c r="L183" s="40"/>
      <c r="M183" s="173" t="s">
        <v>3</v>
      </c>
      <c r="N183" s="174" t="s">
        <v>42</v>
      </c>
      <c r="O183" s="73"/>
      <c r="P183" s="175">
        <f>O183*H183</f>
        <v>0</v>
      </c>
      <c r="Q183" s="175">
        <v>0.29220869999999999</v>
      </c>
      <c r="R183" s="175">
        <f>Q183*H183</f>
        <v>3.0681913499999998</v>
      </c>
      <c r="S183" s="175">
        <v>0</v>
      </c>
      <c r="T183" s="17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77" t="s">
        <v>169</v>
      </c>
      <c r="AT183" s="177" t="s">
        <v>153</v>
      </c>
      <c r="AU183" s="177" t="s">
        <v>81</v>
      </c>
      <c r="AY183" s="20" t="s">
        <v>150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20" t="s">
        <v>79</v>
      </c>
      <c r="BK183" s="178">
        <f>ROUND(I183*H183,2)</f>
        <v>0</v>
      </c>
      <c r="BL183" s="20" t="s">
        <v>169</v>
      </c>
      <c r="BM183" s="177" t="s">
        <v>1137</v>
      </c>
    </row>
    <row r="184" s="2" customFormat="1">
      <c r="A184" s="39"/>
      <c r="B184" s="40"/>
      <c r="C184" s="39"/>
      <c r="D184" s="179" t="s">
        <v>159</v>
      </c>
      <c r="E184" s="39"/>
      <c r="F184" s="180" t="s">
        <v>1138</v>
      </c>
      <c r="G184" s="39"/>
      <c r="H184" s="39"/>
      <c r="I184" s="181"/>
      <c r="J184" s="39"/>
      <c r="K184" s="39"/>
      <c r="L184" s="40"/>
      <c r="M184" s="182"/>
      <c r="N184" s="183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20" t="s">
        <v>159</v>
      </c>
      <c r="AU184" s="20" t="s">
        <v>81</v>
      </c>
    </row>
    <row r="185" s="2" customFormat="1">
      <c r="A185" s="39"/>
      <c r="B185" s="40"/>
      <c r="C185" s="39"/>
      <c r="D185" s="190" t="s">
        <v>265</v>
      </c>
      <c r="E185" s="39"/>
      <c r="F185" s="191" t="s">
        <v>1139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265</v>
      </c>
      <c r="AU185" s="20" t="s">
        <v>81</v>
      </c>
    </row>
    <row r="186" s="13" customFormat="1">
      <c r="A186" s="13"/>
      <c r="B186" s="192"/>
      <c r="C186" s="13"/>
      <c r="D186" s="179" t="s">
        <v>267</v>
      </c>
      <c r="E186" s="193" t="s">
        <v>1053</v>
      </c>
      <c r="F186" s="194" t="s">
        <v>1140</v>
      </c>
      <c r="G186" s="13"/>
      <c r="H186" s="195">
        <v>10.5</v>
      </c>
      <c r="I186" s="196"/>
      <c r="J186" s="13"/>
      <c r="K186" s="13"/>
      <c r="L186" s="192"/>
      <c r="M186" s="197"/>
      <c r="N186" s="198"/>
      <c r="O186" s="198"/>
      <c r="P186" s="198"/>
      <c r="Q186" s="198"/>
      <c r="R186" s="198"/>
      <c r="S186" s="198"/>
      <c r="T186" s="19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3" t="s">
        <v>267</v>
      </c>
      <c r="AU186" s="193" t="s">
        <v>81</v>
      </c>
      <c r="AV186" s="13" t="s">
        <v>81</v>
      </c>
      <c r="AW186" s="13" t="s">
        <v>33</v>
      </c>
      <c r="AX186" s="13" t="s">
        <v>79</v>
      </c>
      <c r="AY186" s="193" t="s">
        <v>150</v>
      </c>
    </row>
    <row r="187" s="2" customFormat="1" ht="24.15" customHeight="1">
      <c r="A187" s="39"/>
      <c r="B187" s="165"/>
      <c r="C187" s="207" t="s">
        <v>405</v>
      </c>
      <c r="D187" s="207" t="s">
        <v>372</v>
      </c>
      <c r="E187" s="208" t="s">
        <v>1141</v>
      </c>
      <c r="F187" s="209" t="s">
        <v>1142</v>
      </c>
      <c r="G187" s="210" t="s">
        <v>317</v>
      </c>
      <c r="H187" s="211">
        <v>10.5</v>
      </c>
      <c r="I187" s="212"/>
      <c r="J187" s="213">
        <f>ROUND(I187*H187,2)</f>
        <v>0</v>
      </c>
      <c r="K187" s="209" t="s">
        <v>3</v>
      </c>
      <c r="L187" s="214"/>
      <c r="M187" s="215" t="s">
        <v>3</v>
      </c>
      <c r="N187" s="216" t="s">
        <v>42</v>
      </c>
      <c r="O187" s="73"/>
      <c r="P187" s="175">
        <f>O187*H187</f>
        <v>0</v>
      </c>
      <c r="Q187" s="175">
        <v>0.0172</v>
      </c>
      <c r="R187" s="175">
        <f>Q187*H187</f>
        <v>0.18060000000000001</v>
      </c>
      <c r="S187" s="175">
        <v>0</v>
      </c>
      <c r="T187" s="17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177" t="s">
        <v>192</v>
      </c>
      <c r="AT187" s="177" t="s">
        <v>372</v>
      </c>
      <c r="AU187" s="177" t="s">
        <v>81</v>
      </c>
      <c r="AY187" s="20" t="s">
        <v>150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20" t="s">
        <v>79</v>
      </c>
      <c r="BK187" s="178">
        <f>ROUND(I187*H187,2)</f>
        <v>0</v>
      </c>
      <c r="BL187" s="20" t="s">
        <v>169</v>
      </c>
      <c r="BM187" s="177" t="s">
        <v>1143</v>
      </c>
    </row>
    <row r="188" s="2" customFormat="1">
      <c r="A188" s="39"/>
      <c r="B188" s="40"/>
      <c r="C188" s="39"/>
      <c r="D188" s="179" t="s">
        <v>159</v>
      </c>
      <c r="E188" s="39"/>
      <c r="F188" s="180" t="s">
        <v>1144</v>
      </c>
      <c r="G188" s="39"/>
      <c r="H188" s="39"/>
      <c r="I188" s="181"/>
      <c r="J188" s="39"/>
      <c r="K188" s="39"/>
      <c r="L188" s="40"/>
      <c r="M188" s="182"/>
      <c r="N188" s="183"/>
      <c r="O188" s="73"/>
      <c r="P188" s="73"/>
      <c r="Q188" s="73"/>
      <c r="R188" s="73"/>
      <c r="S188" s="73"/>
      <c r="T188" s="7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20" t="s">
        <v>159</v>
      </c>
      <c r="AU188" s="20" t="s">
        <v>81</v>
      </c>
    </row>
    <row r="189" s="13" customFormat="1">
      <c r="A189" s="13"/>
      <c r="B189" s="192"/>
      <c r="C189" s="13"/>
      <c r="D189" s="179" t="s">
        <v>267</v>
      </c>
      <c r="E189" s="193" t="s">
        <v>3</v>
      </c>
      <c r="F189" s="194" t="s">
        <v>1053</v>
      </c>
      <c r="G189" s="13"/>
      <c r="H189" s="195">
        <v>10.5</v>
      </c>
      <c r="I189" s="196"/>
      <c r="J189" s="13"/>
      <c r="K189" s="13"/>
      <c r="L189" s="192"/>
      <c r="M189" s="217"/>
      <c r="N189" s="218"/>
      <c r="O189" s="218"/>
      <c r="P189" s="218"/>
      <c r="Q189" s="218"/>
      <c r="R189" s="218"/>
      <c r="S189" s="218"/>
      <c r="T189" s="21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3" t="s">
        <v>267</v>
      </c>
      <c r="AU189" s="193" t="s">
        <v>81</v>
      </c>
      <c r="AV189" s="13" t="s">
        <v>81</v>
      </c>
      <c r="AW189" s="13" t="s">
        <v>33</v>
      </c>
      <c r="AX189" s="13" t="s">
        <v>79</v>
      </c>
      <c r="AY189" s="193" t="s">
        <v>150</v>
      </c>
    </row>
    <row r="190" s="2" customFormat="1" ht="6.96" customHeight="1">
      <c r="A190" s="39"/>
      <c r="B190" s="56"/>
      <c r="C190" s="57"/>
      <c r="D190" s="57"/>
      <c r="E190" s="57"/>
      <c r="F190" s="57"/>
      <c r="G190" s="57"/>
      <c r="H190" s="57"/>
      <c r="I190" s="57"/>
      <c r="J190" s="57"/>
      <c r="K190" s="57"/>
      <c r="L190" s="40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autoFilter ref="C85:K18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132251103"/>
    <hyperlink ref="F98" r:id="rId2" display="https://podminky.urs.cz/item/CS_URS_2024_01/174151101"/>
    <hyperlink ref="F102" r:id="rId3" display="https://podminky.urs.cz/item/CS_URS_2024_01/175111101"/>
    <hyperlink ref="F116" r:id="rId4" display="https://podminky.urs.cz/item/CS_URS_2024_01/211561111"/>
    <hyperlink ref="F122" r:id="rId5" display="https://podminky.urs.cz/item/CS_URS_2024_01/211571121"/>
    <hyperlink ref="F126" r:id="rId6" display="https://podminky.urs.cz/item/CS_URS_2024_01/211971122"/>
    <hyperlink ref="F135" r:id="rId7" display="https://podminky.urs.cz/item/CS_URS_2024_01/359901211"/>
    <hyperlink ref="F140" r:id="rId8" display="https://podminky.urs.cz/item/CS_URS_2024_01/451573111"/>
    <hyperlink ref="F147" r:id="rId9" display="https://podminky.urs.cz/item/CS_URS_2024_01/871370430"/>
    <hyperlink ref="F154" r:id="rId10" display="https://podminky.urs.cz/item/CS_URS_2024_01/877310430"/>
    <hyperlink ref="F161" r:id="rId11" display="https://podminky.urs.cz/item/CS_URS_2024_01/877370420"/>
    <hyperlink ref="F168" r:id="rId12" display="https://podminky.urs.cz/item/CS_URS_2024_01/894812325"/>
    <hyperlink ref="F172" r:id="rId13" display="https://podminky.urs.cz/item/CS_URS_2024_01/894812331"/>
    <hyperlink ref="F176" r:id="rId14" display="https://podminky.urs.cz/item/CS_URS_2024_01/894812377"/>
    <hyperlink ref="F180" r:id="rId15" display="https://podminky.urs.cz/item/CS_URS_2024_01/899722113"/>
    <hyperlink ref="F185" r:id="rId16" display="https://podminky.urs.cz/item/CS_URS_2024_01/935113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109</v>
      </c>
      <c r="AZ2" s="189" t="s">
        <v>1042</v>
      </c>
      <c r="BA2" s="189" t="s">
        <v>3</v>
      </c>
      <c r="BB2" s="189" t="s">
        <v>3</v>
      </c>
      <c r="BC2" s="189" t="s">
        <v>1145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1146</v>
      </c>
      <c r="BA3" s="189" t="s">
        <v>3</v>
      </c>
      <c r="BB3" s="189" t="s">
        <v>3</v>
      </c>
      <c r="BC3" s="189" t="s">
        <v>1147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247</v>
      </c>
      <c r="BA4" s="189" t="s">
        <v>3</v>
      </c>
      <c r="BB4" s="189" t="s">
        <v>3</v>
      </c>
      <c r="BC4" s="189" t="s">
        <v>1148</v>
      </c>
      <c r="BD4" s="189" t="s">
        <v>81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1149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ROUND(J82,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ROUND((SUM(BE82:BE109)),  2)</f>
        <v>0</v>
      </c>
      <c r="G33" s="39"/>
      <c r="H33" s="39"/>
      <c r="I33" s="124">
        <v>0.20999999999999999</v>
      </c>
      <c r="J33" s="123">
        <f>ROUND(((SUM(BE82:BE109))*I33),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ROUND((SUM(BF82:BF109)),  2)</f>
        <v>0</v>
      </c>
      <c r="G34" s="39"/>
      <c r="H34" s="39"/>
      <c r="I34" s="124">
        <v>0.12</v>
      </c>
      <c r="J34" s="123">
        <f>ROUND(((SUM(BF82:BF109))*I34),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ROUND((SUM(BG82:BG109)),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ROUND((SUM(BH82:BH109)),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ROUND((SUM(BI82:BI109)),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823/21-9 - SO 303 Odvodnění VC9B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J82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J83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J84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251</v>
      </c>
      <c r="E62" s="140"/>
      <c r="F62" s="140"/>
      <c r="G62" s="140"/>
      <c r="H62" s="140"/>
      <c r="I62" s="140"/>
      <c r="J62" s="141">
        <f>J97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11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134</v>
      </c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39"/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17</v>
      </c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39"/>
      <c r="D72" s="39"/>
      <c r="E72" s="116" t="str">
        <f>E7</f>
        <v>Chodeč u Mělníka - polní cesty VC9A, VC9B a LBK 47</v>
      </c>
      <c r="F72" s="33"/>
      <c r="G72" s="33"/>
      <c r="H72" s="33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123</v>
      </c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39"/>
      <c r="D74" s="39"/>
      <c r="E74" s="63" t="str">
        <f>E9</f>
        <v>823/21-9 - SO 303 Odvodnění VC9B</v>
      </c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39"/>
      <c r="E76" s="39"/>
      <c r="F76" s="28" t="str">
        <f>F12</f>
        <v>Chodeč u Mělníka</v>
      </c>
      <c r="G76" s="39"/>
      <c r="H76" s="39"/>
      <c r="I76" s="33" t="s">
        <v>23</v>
      </c>
      <c r="J76" s="65" t="str">
        <f>IF(J12="","",J12)</f>
        <v>2. 11. 2021</v>
      </c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39"/>
      <c r="E78" s="39"/>
      <c r="F78" s="28" t="str">
        <f>E15</f>
        <v>SPÚ Mělník</v>
      </c>
      <c r="G78" s="39"/>
      <c r="H78" s="39"/>
      <c r="I78" s="33" t="s">
        <v>31</v>
      </c>
      <c r="J78" s="37" t="str">
        <f>E21</f>
        <v>NDCon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39"/>
      <c r="E79" s="39"/>
      <c r="F79" s="28" t="str">
        <f>IF(E18="","",E18)</f>
        <v>Vyplň údaj</v>
      </c>
      <c r="G79" s="39"/>
      <c r="H79" s="39"/>
      <c r="I79" s="33" t="s">
        <v>34</v>
      </c>
      <c r="J79" s="37" t="str">
        <f>E24</f>
        <v>NDCon</v>
      </c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42"/>
      <c r="B81" s="143"/>
      <c r="C81" s="144" t="s">
        <v>135</v>
      </c>
      <c r="D81" s="145" t="s">
        <v>56</v>
      </c>
      <c r="E81" s="145" t="s">
        <v>52</v>
      </c>
      <c r="F81" s="145" t="s">
        <v>53</v>
      </c>
      <c r="G81" s="145" t="s">
        <v>136</v>
      </c>
      <c r="H81" s="145" t="s">
        <v>137</v>
      </c>
      <c r="I81" s="145" t="s">
        <v>138</v>
      </c>
      <c r="J81" s="145" t="s">
        <v>127</v>
      </c>
      <c r="K81" s="146" t="s">
        <v>139</v>
      </c>
      <c r="L81" s="147"/>
      <c r="M81" s="81" t="s">
        <v>3</v>
      </c>
      <c r="N81" s="82" t="s">
        <v>41</v>
      </c>
      <c r="O81" s="82" t="s">
        <v>140</v>
      </c>
      <c r="P81" s="82" t="s">
        <v>141</v>
      </c>
      <c r="Q81" s="82" t="s">
        <v>142</v>
      </c>
      <c r="R81" s="82" t="s">
        <v>143</v>
      </c>
      <c r="S81" s="82" t="s">
        <v>144</v>
      </c>
      <c r="T81" s="83" t="s">
        <v>145</v>
      </c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</row>
    <row r="82" s="2" customFormat="1" ht="22.8" customHeight="1">
      <c r="A82" s="39"/>
      <c r="B82" s="40"/>
      <c r="C82" s="88" t="s">
        <v>146</v>
      </c>
      <c r="D82" s="39"/>
      <c r="E82" s="39"/>
      <c r="F82" s="39"/>
      <c r="G82" s="39"/>
      <c r="H82" s="39"/>
      <c r="I82" s="39"/>
      <c r="J82" s="148">
        <f>BK82</f>
        <v>0</v>
      </c>
      <c r="K82" s="39"/>
      <c r="L82" s="40"/>
      <c r="M82" s="84"/>
      <c r="N82" s="69"/>
      <c r="O82" s="85"/>
      <c r="P82" s="149">
        <f>P83</f>
        <v>0</v>
      </c>
      <c r="Q82" s="85"/>
      <c r="R82" s="149">
        <f>R83</f>
        <v>0.017715717279999998</v>
      </c>
      <c r="S82" s="85"/>
      <c r="T82" s="150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20" t="s">
        <v>70</v>
      </c>
      <c r="AU82" s="20" t="s">
        <v>128</v>
      </c>
      <c r="BK82" s="151">
        <f>BK83</f>
        <v>0</v>
      </c>
    </row>
    <row r="83" s="12" customFormat="1" ht="25.92" customHeight="1">
      <c r="A83" s="12"/>
      <c r="B83" s="152"/>
      <c r="C83" s="12"/>
      <c r="D83" s="153" t="s">
        <v>70</v>
      </c>
      <c r="E83" s="154" t="s">
        <v>257</v>
      </c>
      <c r="F83" s="154" t="s">
        <v>258</v>
      </c>
      <c r="G83" s="12"/>
      <c r="H83" s="12"/>
      <c r="I83" s="155"/>
      <c r="J83" s="156">
        <f>BK83</f>
        <v>0</v>
      </c>
      <c r="K83" s="12"/>
      <c r="L83" s="152"/>
      <c r="M83" s="157"/>
      <c r="N83" s="158"/>
      <c r="O83" s="158"/>
      <c r="P83" s="159">
        <f>P84+P97</f>
        <v>0</v>
      </c>
      <c r="Q83" s="158"/>
      <c r="R83" s="159">
        <f>R84+R97</f>
        <v>0.017715717279999998</v>
      </c>
      <c r="S83" s="158"/>
      <c r="T83" s="160">
        <f>T84+T97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79</v>
      </c>
      <c r="AT83" s="161" t="s">
        <v>70</v>
      </c>
      <c r="AU83" s="161" t="s">
        <v>71</v>
      </c>
      <c r="AY83" s="153" t="s">
        <v>150</v>
      </c>
      <c r="BK83" s="162">
        <f>BK84+BK97</f>
        <v>0</v>
      </c>
    </row>
    <row r="84" s="12" customFormat="1" ht="22.8" customHeight="1">
      <c r="A84" s="12"/>
      <c r="B84" s="152"/>
      <c r="C84" s="12"/>
      <c r="D84" s="153" t="s">
        <v>70</v>
      </c>
      <c r="E84" s="163" t="s">
        <v>79</v>
      </c>
      <c r="F84" s="163" t="s">
        <v>259</v>
      </c>
      <c r="G84" s="12"/>
      <c r="H84" s="12"/>
      <c r="I84" s="155"/>
      <c r="J84" s="164">
        <f>BK84</f>
        <v>0</v>
      </c>
      <c r="K84" s="12"/>
      <c r="L84" s="152"/>
      <c r="M84" s="157"/>
      <c r="N84" s="158"/>
      <c r="O84" s="158"/>
      <c r="P84" s="159">
        <f>SUM(P85:P96)</f>
        <v>0</v>
      </c>
      <c r="Q84" s="158"/>
      <c r="R84" s="159">
        <f>SUM(R85:R96)</f>
        <v>0</v>
      </c>
      <c r="S84" s="158"/>
      <c r="T84" s="160">
        <f>SUM(T85:T96)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3" t="s">
        <v>79</v>
      </c>
      <c r="AT84" s="161" t="s">
        <v>70</v>
      </c>
      <c r="AU84" s="161" t="s">
        <v>79</v>
      </c>
      <c r="AY84" s="153" t="s">
        <v>150</v>
      </c>
      <c r="BK84" s="162">
        <f>SUM(BK85:BK96)</f>
        <v>0</v>
      </c>
    </row>
    <row r="85" s="2" customFormat="1" ht="33" customHeight="1">
      <c r="A85" s="39"/>
      <c r="B85" s="165"/>
      <c r="C85" s="166" t="s">
        <v>79</v>
      </c>
      <c r="D85" s="166" t="s">
        <v>153</v>
      </c>
      <c r="E85" s="167" t="s">
        <v>337</v>
      </c>
      <c r="F85" s="168" t="s">
        <v>338</v>
      </c>
      <c r="G85" s="169" t="s">
        <v>324</v>
      </c>
      <c r="H85" s="170">
        <v>28.800000000000001</v>
      </c>
      <c r="I85" s="171"/>
      <c r="J85" s="172">
        <f>ROUND(I85*H85,2)</f>
        <v>0</v>
      </c>
      <c r="K85" s="168" t="s">
        <v>262</v>
      </c>
      <c r="L85" s="40"/>
      <c r="M85" s="173" t="s">
        <v>3</v>
      </c>
      <c r="N85" s="174" t="s">
        <v>42</v>
      </c>
      <c r="O85" s="73"/>
      <c r="P85" s="175">
        <f>O85*H85</f>
        <v>0</v>
      </c>
      <c r="Q85" s="175">
        <v>0</v>
      </c>
      <c r="R85" s="175">
        <f>Q85*H85</f>
        <v>0</v>
      </c>
      <c r="S85" s="175">
        <v>0</v>
      </c>
      <c r="T85" s="17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177" t="s">
        <v>169</v>
      </c>
      <c r="AT85" s="177" t="s">
        <v>153</v>
      </c>
      <c r="AU85" s="177" t="s">
        <v>81</v>
      </c>
      <c r="AY85" s="20" t="s">
        <v>150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20" t="s">
        <v>79</v>
      </c>
      <c r="BK85" s="178">
        <f>ROUND(I85*H85,2)</f>
        <v>0</v>
      </c>
      <c r="BL85" s="20" t="s">
        <v>169</v>
      </c>
      <c r="BM85" s="177" t="s">
        <v>1150</v>
      </c>
    </row>
    <row r="86" s="2" customFormat="1">
      <c r="A86" s="39"/>
      <c r="B86" s="40"/>
      <c r="C86" s="39"/>
      <c r="D86" s="179" t="s">
        <v>159</v>
      </c>
      <c r="E86" s="39"/>
      <c r="F86" s="180" t="s">
        <v>340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159</v>
      </c>
      <c r="AU86" s="20" t="s">
        <v>81</v>
      </c>
    </row>
    <row r="87" s="2" customFormat="1">
      <c r="A87" s="39"/>
      <c r="B87" s="40"/>
      <c r="C87" s="39"/>
      <c r="D87" s="190" t="s">
        <v>265</v>
      </c>
      <c r="E87" s="39"/>
      <c r="F87" s="191" t="s">
        <v>341</v>
      </c>
      <c r="G87" s="39"/>
      <c r="H87" s="39"/>
      <c r="I87" s="181"/>
      <c r="J87" s="39"/>
      <c r="K87" s="39"/>
      <c r="L87" s="40"/>
      <c r="M87" s="182"/>
      <c r="N87" s="183"/>
      <c r="O87" s="73"/>
      <c r="P87" s="73"/>
      <c r="Q87" s="73"/>
      <c r="R87" s="73"/>
      <c r="S87" s="73"/>
      <c r="T87" s="74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265</v>
      </c>
      <c r="AU87" s="20" t="s">
        <v>81</v>
      </c>
    </row>
    <row r="88" s="13" customFormat="1">
      <c r="A88" s="13"/>
      <c r="B88" s="192"/>
      <c r="C88" s="13"/>
      <c r="D88" s="179" t="s">
        <v>267</v>
      </c>
      <c r="E88" s="193" t="s">
        <v>1146</v>
      </c>
      <c r="F88" s="194" t="s">
        <v>1151</v>
      </c>
      <c r="G88" s="13"/>
      <c r="H88" s="195">
        <v>28.800000000000001</v>
      </c>
      <c r="I88" s="196"/>
      <c r="J88" s="13"/>
      <c r="K88" s="13"/>
      <c r="L88" s="192"/>
      <c r="M88" s="197"/>
      <c r="N88" s="198"/>
      <c r="O88" s="198"/>
      <c r="P88" s="198"/>
      <c r="Q88" s="198"/>
      <c r="R88" s="198"/>
      <c r="S88" s="198"/>
      <c r="T88" s="19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193" t="s">
        <v>267</v>
      </c>
      <c r="AU88" s="193" t="s">
        <v>81</v>
      </c>
      <c r="AV88" s="13" t="s">
        <v>81</v>
      </c>
      <c r="AW88" s="13" t="s">
        <v>33</v>
      </c>
      <c r="AX88" s="13" t="s">
        <v>79</v>
      </c>
      <c r="AY88" s="193" t="s">
        <v>150</v>
      </c>
    </row>
    <row r="89" s="2" customFormat="1" ht="24.15" customHeight="1">
      <c r="A89" s="39"/>
      <c r="B89" s="165"/>
      <c r="C89" s="166" t="s">
        <v>81</v>
      </c>
      <c r="D89" s="166" t="s">
        <v>153</v>
      </c>
      <c r="E89" s="167" t="s">
        <v>351</v>
      </c>
      <c r="F89" s="168" t="s">
        <v>352</v>
      </c>
      <c r="G89" s="169" t="s">
        <v>324</v>
      </c>
      <c r="H89" s="170">
        <v>15.359999999999999</v>
      </c>
      <c r="I89" s="171"/>
      <c r="J89" s="172">
        <f>ROUND(I89*H89,2)</f>
        <v>0</v>
      </c>
      <c r="K89" s="168" t="s">
        <v>262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169</v>
      </c>
      <c r="AT89" s="177" t="s">
        <v>153</v>
      </c>
      <c r="AU89" s="177" t="s">
        <v>81</v>
      </c>
      <c r="AY89" s="20" t="s">
        <v>150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169</v>
      </c>
      <c r="BM89" s="177" t="s">
        <v>1152</v>
      </c>
    </row>
    <row r="90" s="2" customFormat="1">
      <c r="A90" s="39"/>
      <c r="B90" s="40"/>
      <c r="C90" s="39"/>
      <c r="D90" s="179" t="s">
        <v>159</v>
      </c>
      <c r="E90" s="39"/>
      <c r="F90" s="180" t="s">
        <v>354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159</v>
      </c>
      <c r="AU90" s="20" t="s">
        <v>81</v>
      </c>
    </row>
    <row r="91" s="2" customFormat="1">
      <c r="A91" s="39"/>
      <c r="B91" s="40"/>
      <c r="C91" s="39"/>
      <c r="D91" s="190" t="s">
        <v>265</v>
      </c>
      <c r="E91" s="39"/>
      <c r="F91" s="191" t="s">
        <v>355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265</v>
      </c>
      <c r="AU91" s="20" t="s">
        <v>81</v>
      </c>
    </row>
    <row r="92" s="13" customFormat="1">
      <c r="A92" s="13"/>
      <c r="B92" s="192"/>
      <c r="C92" s="13"/>
      <c r="D92" s="179" t="s">
        <v>267</v>
      </c>
      <c r="E92" s="193" t="s">
        <v>247</v>
      </c>
      <c r="F92" s="194" t="s">
        <v>1153</v>
      </c>
      <c r="G92" s="13"/>
      <c r="H92" s="195">
        <v>15.359999999999999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267</v>
      </c>
      <c r="AU92" s="193" t="s">
        <v>81</v>
      </c>
      <c r="AV92" s="13" t="s">
        <v>81</v>
      </c>
      <c r="AW92" s="13" t="s">
        <v>33</v>
      </c>
      <c r="AX92" s="13" t="s">
        <v>79</v>
      </c>
      <c r="AY92" s="193" t="s">
        <v>150</v>
      </c>
    </row>
    <row r="93" s="2" customFormat="1" ht="16.5" customHeight="1">
      <c r="A93" s="39"/>
      <c r="B93" s="165"/>
      <c r="C93" s="166" t="s">
        <v>165</v>
      </c>
      <c r="D93" s="166" t="s">
        <v>153</v>
      </c>
      <c r="E93" s="167" t="s">
        <v>386</v>
      </c>
      <c r="F93" s="168" t="s">
        <v>387</v>
      </c>
      <c r="G93" s="169" t="s">
        <v>324</v>
      </c>
      <c r="H93" s="170">
        <v>13.44</v>
      </c>
      <c r="I93" s="171"/>
      <c r="J93" s="172">
        <f>ROUND(I93*H93,2)</f>
        <v>0</v>
      </c>
      <c r="K93" s="168" t="s">
        <v>3</v>
      </c>
      <c r="L93" s="40"/>
      <c r="M93" s="173" t="s">
        <v>3</v>
      </c>
      <c r="N93" s="174" t="s">
        <v>42</v>
      </c>
      <c r="O93" s="7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7" t="s">
        <v>169</v>
      </c>
      <c r="AT93" s="177" t="s">
        <v>153</v>
      </c>
      <c r="AU93" s="177" t="s">
        <v>81</v>
      </c>
      <c r="AY93" s="20" t="s">
        <v>150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20" t="s">
        <v>79</v>
      </c>
      <c r="BK93" s="178">
        <f>ROUND(I93*H93,2)</f>
        <v>0</v>
      </c>
      <c r="BL93" s="20" t="s">
        <v>169</v>
      </c>
      <c r="BM93" s="177" t="s">
        <v>1154</v>
      </c>
    </row>
    <row r="94" s="2" customFormat="1">
      <c r="A94" s="39"/>
      <c r="B94" s="40"/>
      <c r="C94" s="39"/>
      <c r="D94" s="179" t="s">
        <v>159</v>
      </c>
      <c r="E94" s="39"/>
      <c r="F94" s="180" t="s">
        <v>389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159</v>
      </c>
      <c r="AU94" s="20" t="s">
        <v>81</v>
      </c>
    </row>
    <row r="95" s="2" customFormat="1">
      <c r="A95" s="39"/>
      <c r="B95" s="40"/>
      <c r="C95" s="39"/>
      <c r="D95" s="179" t="s">
        <v>188</v>
      </c>
      <c r="E95" s="39"/>
      <c r="F95" s="184" t="s">
        <v>390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188</v>
      </c>
      <c r="AU95" s="20" t="s">
        <v>81</v>
      </c>
    </row>
    <row r="96" s="13" customFormat="1">
      <c r="A96" s="13"/>
      <c r="B96" s="192"/>
      <c r="C96" s="13"/>
      <c r="D96" s="179" t="s">
        <v>267</v>
      </c>
      <c r="E96" s="193" t="s">
        <v>3</v>
      </c>
      <c r="F96" s="194" t="s">
        <v>1155</v>
      </c>
      <c r="G96" s="13"/>
      <c r="H96" s="195">
        <v>13.44</v>
      </c>
      <c r="I96" s="196"/>
      <c r="J96" s="13"/>
      <c r="K96" s="13"/>
      <c r="L96" s="192"/>
      <c r="M96" s="197"/>
      <c r="N96" s="198"/>
      <c r="O96" s="198"/>
      <c r="P96" s="198"/>
      <c r="Q96" s="198"/>
      <c r="R96" s="198"/>
      <c r="S96" s="198"/>
      <c r="T96" s="19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3" t="s">
        <v>267</v>
      </c>
      <c r="AU96" s="193" t="s">
        <v>81</v>
      </c>
      <c r="AV96" s="13" t="s">
        <v>81</v>
      </c>
      <c r="AW96" s="13" t="s">
        <v>33</v>
      </c>
      <c r="AX96" s="13" t="s">
        <v>79</v>
      </c>
      <c r="AY96" s="193" t="s">
        <v>150</v>
      </c>
    </row>
    <row r="97" s="12" customFormat="1" ht="22.8" customHeight="1">
      <c r="A97" s="12"/>
      <c r="B97" s="152"/>
      <c r="C97" s="12"/>
      <c r="D97" s="153" t="s">
        <v>70</v>
      </c>
      <c r="E97" s="163" t="s">
        <v>81</v>
      </c>
      <c r="F97" s="163" t="s">
        <v>398</v>
      </c>
      <c r="G97" s="12"/>
      <c r="H97" s="12"/>
      <c r="I97" s="155"/>
      <c r="J97" s="164">
        <f>BK97</f>
        <v>0</v>
      </c>
      <c r="K97" s="12"/>
      <c r="L97" s="152"/>
      <c r="M97" s="157"/>
      <c r="N97" s="158"/>
      <c r="O97" s="158"/>
      <c r="P97" s="159">
        <f>SUM(P98:P109)</f>
        <v>0</v>
      </c>
      <c r="Q97" s="158"/>
      <c r="R97" s="159">
        <f>SUM(R98:R109)</f>
        <v>0.017715717279999998</v>
      </c>
      <c r="S97" s="158"/>
      <c r="T97" s="160">
        <f>SUM(T98:T109)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53" t="s">
        <v>79</v>
      </c>
      <c r="AT97" s="161" t="s">
        <v>70</v>
      </c>
      <c r="AU97" s="161" t="s">
        <v>79</v>
      </c>
      <c r="AY97" s="153" t="s">
        <v>150</v>
      </c>
      <c r="BK97" s="162">
        <f>SUM(BK98:BK109)</f>
        <v>0</v>
      </c>
    </row>
    <row r="98" s="2" customFormat="1" ht="24.15" customHeight="1">
      <c r="A98" s="39"/>
      <c r="B98" s="165"/>
      <c r="C98" s="166" t="s">
        <v>169</v>
      </c>
      <c r="D98" s="166" t="s">
        <v>153</v>
      </c>
      <c r="E98" s="167" t="s">
        <v>1079</v>
      </c>
      <c r="F98" s="168" t="s">
        <v>1080</v>
      </c>
      <c r="G98" s="169" t="s">
        <v>324</v>
      </c>
      <c r="H98" s="170">
        <v>11.52</v>
      </c>
      <c r="I98" s="171"/>
      <c r="J98" s="172">
        <f>ROUND(I98*H98,2)</f>
        <v>0</v>
      </c>
      <c r="K98" s="168" t="s">
        <v>262</v>
      </c>
      <c r="L98" s="40"/>
      <c r="M98" s="173" t="s">
        <v>3</v>
      </c>
      <c r="N98" s="174" t="s">
        <v>42</v>
      </c>
      <c r="O98" s="73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7" t="s">
        <v>169</v>
      </c>
      <c r="AT98" s="177" t="s">
        <v>153</v>
      </c>
      <c r="AU98" s="177" t="s">
        <v>81</v>
      </c>
      <c r="AY98" s="20" t="s">
        <v>150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20" t="s">
        <v>79</v>
      </c>
      <c r="BK98" s="178">
        <f>ROUND(I98*H98,2)</f>
        <v>0</v>
      </c>
      <c r="BL98" s="20" t="s">
        <v>169</v>
      </c>
      <c r="BM98" s="177" t="s">
        <v>1156</v>
      </c>
    </row>
    <row r="99" s="2" customFormat="1">
      <c r="A99" s="39"/>
      <c r="B99" s="40"/>
      <c r="C99" s="39"/>
      <c r="D99" s="179" t="s">
        <v>159</v>
      </c>
      <c r="E99" s="39"/>
      <c r="F99" s="180" t="s">
        <v>1082</v>
      </c>
      <c r="G99" s="39"/>
      <c r="H99" s="39"/>
      <c r="I99" s="181"/>
      <c r="J99" s="39"/>
      <c r="K99" s="39"/>
      <c r="L99" s="40"/>
      <c r="M99" s="182"/>
      <c r="N99" s="18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159</v>
      </c>
      <c r="AU99" s="20" t="s">
        <v>81</v>
      </c>
    </row>
    <row r="100" s="2" customFormat="1">
      <c r="A100" s="39"/>
      <c r="B100" s="40"/>
      <c r="C100" s="39"/>
      <c r="D100" s="190" t="s">
        <v>265</v>
      </c>
      <c r="E100" s="39"/>
      <c r="F100" s="191" t="s">
        <v>1083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265</v>
      </c>
      <c r="AU100" s="20" t="s">
        <v>81</v>
      </c>
    </row>
    <row r="101" s="13" customFormat="1">
      <c r="A101" s="13"/>
      <c r="B101" s="192"/>
      <c r="C101" s="13"/>
      <c r="D101" s="179" t="s">
        <v>267</v>
      </c>
      <c r="E101" s="193" t="s">
        <v>3</v>
      </c>
      <c r="F101" s="194" t="s">
        <v>1157</v>
      </c>
      <c r="G101" s="13"/>
      <c r="H101" s="195">
        <v>11.52</v>
      </c>
      <c r="I101" s="196"/>
      <c r="J101" s="13"/>
      <c r="K101" s="13"/>
      <c r="L101" s="192"/>
      <c r="M101" s="197"/>
      <c r="N101" s="198"/>
      <c r="O101" s="198"/>
      <c r="P101" s="198"/>
      <c r="Q101" s="198"/>
      <c r="R101" s="198"/>
      <c r="S101" s="198"/>
      <c r="T101" s="19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3" t="s">
        <v>267</v>
      </c>
      <c r="AU101" s="193" t="s">
        <v>81</v>
      </c>
      <c r="AV101" s="13" t="s">
        <v>81</v>
      </c>
      <c r="AW101" s="13" t="s">
        <v>33</v>
      </c>
      <c r="AX101" s="13" t="s">
        <v>79</v>
      </c>
      <c r="AY101" s="193" t="s">
        <v>150</v>
      </c>
    </row>
    <row r="102" s="2" customFormat="1" ht="24.15" customHeight="1">
      <c r="A102" s="39"/>
      <c r="B102" s="165"/>
      <c r="C102" s="166" t="s">
        <v>149</v>
      </c>
      <c r="D102" s="166" t="s">
        <v>153</v>
      </c>
      <c r="E102" s="167" t="s">
        <v>1084</v>
      </c>
      <c r="F102" s="168" t="s">
        <v>1085</v>
      </c>
      <c r="G102" s="169" t="s">
        <v>233</v>
      </c>
      <c r="H102" s="170">
        <v>28.48</v>
      </c>
      <c r="I102" s="171"/>
      <c r="J102" s="172">
        <f>ROUND(I102*H102,2)</f>
        <v>0</v>
      </c>
      <c r="K102" s="168" t="s">
        <v>262</v>
      </c>
      <c r="L102" s="40"/>
      <c r="M102" s="173" t="s">
        <v>3</v>
      </c>
      <c r="N102" s="174" t="s">
        <v>42</v>
      </c>
      <c r="O102" s="73"/>
      <c r="P102" s="175">
        <f>O102*H102</f>
        <v>0</v>
      </c>
      <c r="Q102" s="175">
        <v>0.00026668599999999997</v>
      </c>
      <c r="R102" s="175">
        <f>Q102*H102</f>
        <v>0.0075952172799999993</v>
      </c>
      <c r="S102" s="175">
        <v>0</v>
      </c>
      <c r="T102" s="17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7" t="s">
        <v>169</v>
      </c>
      <c r="AT102" s="177" t="s">
        <v>153</v>
      </c>
      <c r="AU102" s="177" t="s">
        <v>81</v>
      </c>
      <c r="AY102" s="20" t="s">
        <v>150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0" t="s">
        <v>79</v>
      </c>
      <c r="BK102" s="178">
        <f>ROUND(I102*H102,2)</f>
        <v>0</v>
      </c>
      <c r="BL102" s="20" t="s">
        <v>169</v>
      </c>
      <c r="BM102" s="177" t="s">
        <v>1158</v>
      </c>
    </row>
    <row r="103" s="2" customFormat="1">
      <c r="A103" s="39"/>
      <c r="B103" s="40"/>
      <c r="C103" s="39"/>
      <c r="D103" s="179" t="s">
        <v>159</v>
      </c>
      <c r="E103" s="39"/>
      <c r="F103" s="180" t="s">
        <v>1087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159</v>
      </c>
      <c r="AU103" s="20" t="s">
        <v>81</v>
      </c>
    </row>
    <row r="104" s="2" customFormat="1">
      <c r="A104" s="39"/>
      <c r="B104" s="40"/>
      <c r="C104" s="39"/>
      <c r="D104" s="190" t="s">
        <v>265</v>
      </c>
      <c r="E104" s="39"/>
      <c r="F104" s="191" t="s">
        <v>1088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265</v>
      </c>
      <c r="AU104" s="20" t="s">
        <v>81</v>
      </c>
    </row>
    <row r="105" s="13" customFormat="1">
      <c r="A105" s="13"/>
      <c r="B105" s="192"/>
      <c r="C105" s="13"/>
      <c r="D105" s="179" t="s">
        <v>267</v>
      </c>
      <c r="E105" s="193" t="s">
        <v>1042</v>
      </c>
      <c r="F105" s="194" t="s">
        <v>1159</v>
      </c>
      <c r="G105" s="13"/>
      <c r="H105" s="195">
        <v>28.48</v>
      </c>
      <c r="I105" s="196"/>
      <c r="J105" s="13"/>
      <c r="K105" s="13"/>
      <c r="L105" s="192"/>
      <c r="M105" s="197"/>
      <c r="N105" s="198"/>
      <c r="O105" s="198"/>
      <c r="P105" s="198"/>
      <c r="Q105" s="198"/>
      <c r="R105" s="198"/>
      <c r="S105" s="198"/>
      <c r="T105" s="19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3" t="s">
        <v>267</v>
      </c>
      <c r="AU105" s="193" t="s">
        <v>81</v>
      </c>
      <c r="AV105" s="13" t="s">
        <v>81</v>
      </c>
      <c r="AW105" s="13" t="s">
        <v>33</v>
      </c>
      <c r="AX105" s="13" t="s">
        <v>79</v>
      </c>
      <c r="AY105" s="193" t="s">
        <v>150</v>
      </c>
    </row>
    <row r="106" s="2" customFormat="1" ht="24.15" customHeight="1">
      <c r="A106" s="39"/>
      <c r="B106" s="165"/>
      <c r="C106" s="207" t="s">
        <v>179</v>
      </c>
      <c r="D106" s="207" t="s">
        <v>372</v>
      </c>
      <c r="E106" s="208" t="s">
        <v>1091</v>
      </c>
      <c r="F106" s="209" t="s">
        <v>1092</v>
      </c>
      <c r="G106" s="210" t="s">
        <v>233</v>
      </c>
      <c r="H106" s="211">
        <v>33.734999999999999</v>
      </c>
      <c r="I106" s="212"/>
      <c r="J106" s="213">
        <f>ROUND(I106*H106,2)</f>
        <v>0</v>
      </c>
      <c r="K106" s="209" t="s">
        <v>262</v>
      </c>
      <c r="L106" s="214"/>
      <c r="M106" s="215" t="s">
        <v>3</v>
      </c>
      <c r="N106" s="216" t="s">
        <v>42</v>
      </c>
      <c r="O106" s="73"/>
      <c r="P106" s="175">
        <f>O106*H106</f>
        <v>0</v>
      </c>
      <c r="Q106" s="175">
        <v>0.00029999999999999997</v>
      </c>
      <c r="R106" s="175">
        <f>Q106*H106</f>
        <v>0.010120499999999999</v>
      </c>
      <c r="S106" s="175">
        <v>0</v>
      </c>
      <c r="T106" s="17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7" t="s">
        <v>192</v>
      </c>
      <c r="AT106" s="177" t="s">
        <v>372</v>
      </c>
      <c r="AU106" s="177" t="s">
        <v>81</v>
      </c>
      <c r="AY106" s="20" t="s">
        <v>150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0" t="s">
        <v>79</v>
      </c>
      <c r="BK106" s="178">
        <f>ROUND(I106*H106,2)</f>
        <v>0</v>
      </c>
      <c r="BL106" s="20" t="s">
        <v>169</v>
      </c>
      <c r="BM106" s="177" t="s">
        <v>1160</v>
      </c>
    </row>
    <row r="107" s="2" customFormat="1">
      <c r="A107" s="39"/>
      <c r="B107" s="40"/>
      <c r="C107" s="39"/>
      <c r="D107" s="179" t="s">
        <v>159</v>
      </c>
      <c r="E107" s="39"/>
      <c r="F107" s="180" t="s">
        <v>1092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159</v>
      </c>
      <c r="AU107" s="20" t="s">
        <v>81</v>
      </c>
    </row>
    <row r="108" s="13" customFormat="1">
      <c r="A108" s="13"/>
      <c r="B108" s="192"/>
      <c r="C108" s="13"/>
      <c r="D108" s="179" t="s">
        <v>267</v>
      </c>
      <c r="E108" s="193" t="s">
        <v>3</v>
      </c>
      <c r="F108" s="194" t="s">
        <v>1042</v>
      </c>
      <c r="G108" s="13"/>
      <c r="H108" s="195">
        <v>28.48</v>
      </c>
      <c r="I108" s="196"/>
      <c r="J108" s="13"/>
      <c r="K108" s="13"/>
      <c r="L108" s="192"/>
      <c r="M108" s="197"/>
      <c r="N108" s="198"/>
      <c r="O108" s="198"/>
      <c r="P108" s="198"/>
      <c r="Q108" s="198"/>
      <c r="R108" s="198"/>
      <c r="S108" s="198"/>
      <c r="T108" s="19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3" t="s">
        <v>267</v>
      </c>
      <c r="AU108" s="193" t="s">
        <v>81</v>
      </c>
      <c r="AV108" s="13" t="s">
        <v>81</v>
      </c>
      <c r="AW108" s="13" t="s">
        <v>33</v>
      </c>
      <c r="AX108" s="13" t="s">
        <v>79</v>
      </c>
      <c r="AY108" s="193" t="s">
        <v>150</v>
      </c>
    </row>
    <row r="109" s="13" customFormat="1">
      <c r="A109" s="13"/>
      <c r="B109" s="192"/>
      <c r="C109" s="13"/>
      <c r="D109" s="179" t="s">
        <v>267</v>
      </c>
      <c r="E109" s="13"/>
      <c r="F109" s="194" t="s">
        <v>1161</v>
      </c>
      <c r="G109" s="13"/>
      <c r="H109" s="195">
        <v>33.734999999999999</v>
      </c>
      <c r="I109" s="196"/>
      <c r="J109" s="13"/>
      <c r="K109" s="13"/>
      <c r="L109" s="192"/>
      <c r="M109" s="217"/>
      <c r="N109" s="218"/>
      <c r="O109" s="218"/>
      <c r="P109" s="218"/>
      <c r="Q109" s="218"/>
      <c r="R109" s="218"/>
      <c r="S109" s="218"/>
      <c r="T109" s="21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267</v>
      </c>
      <c r="AU109" s="193" t="s">
        <v>81</v>
      </c>
      <c r="AV109" s="13" t="s">
        <v>81</v>
      </c>
      <c r="AW109" s="13" t="s">
        <v>4</v>
      </c>
      <c r="AX109" s="13" t="s">
        <v>79</v>
      </c>
      <c r="AY109" s="193" t="s">
        <v>150</v>
      </c>
    </row>
    <row r="110" s="2" customFormat="1" ht="6.96" customHeight="1">
      <c r="A110" s="3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0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autoFilter ref="C81:K10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1/132151102"/>
    <hyperlink ref="F91" r:id="rId2" display="https://podminky.urs.cz/item/CS_URS_2024_01/174151101"/>
    <hyperlink ref="F100" r:id="rId3" display="https://podminky.urs.cz/item/CS_URS_2024_01/211571121"/>
    <hyperlink ref="F104" r:id="rId4" display="https://podminky.urs.cz/item/CS_URS_2024_01/2119711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112</v>
      </c>
      <c r="AZ2" s="189" t="s">
        <v>561</v>
      </c>
      <c r="BA2" s="189" t="s">
        <v>3</v>
      </c>
      <c r="BB2" s="189" t="s">
        <v>217</v>
      </c>
      <c r="BC2" s="189" t="s">
        <v>1162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562</v>
      </c>
      <c r="BA3" s="189" t="s">
        <v>3</v>
      </c>
      <c r="BB3" s="189" t="s">
        <v>3</v>
      </c>
      <c r="BC3" s="189" t="s">
        <v>9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1163</v>
      </c>
      <c r="BA4" s="189" t="s">
        <v>1164</v>
      </c>
      <c r="BB4" s="189" t="s">
        <v>233</v>
      </c>
      <c r="BC4" s="189" t="s">
        <v>1165</v>
      </c>
      <c r="BD4" s="189" t="s">
        <v>81</v>
      </c>
    </row>
    <row r="5" s="1" customFormat="1" ht="6.96" customHeight="1">
      <c r="B5" s="23"/>
      <c r="L5" s="23"/>
      <c r="AZ5" s="189" t="s">
        <v>563</v>
      </c>
      <c r="BA5" s="189" t="s">
        <v>3</v>
      </c>
      <c r="BB5" s="189" t="s">
        <v>3</v>
      </c>
      <c r="BC5" s="189" t="s">
        <v>1166</v>
      </c>
      <c r="BD5" s="189" t="s">
        <v>81</v>
      </c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1167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ROUND(J83,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ROUND((SUM(BE83:BE236)),  2)</f>
        <v>0</v>
      </c>
      <c r="G33" s="39"/>
      <c r="H33" s="39"/>
      <c r="I33" s="124">
        <v>0.20999999999999999</v>
      </c>
      <c r="J33" s="123">
        <f>ROUND(((SUM(BE83:BE236))*I33),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ROUND((SUM(BF83:BF236)),  2)</f>
        <v>0</v>
      </c>
      <c r="G34" s="39"/>
      <c r="H34" s="39"/>
      <c r="I34" s="124">
        <v>0.12</v>
      </c>
      <c r="J34" s="123">
        <f>ROUND(((SUM(BF83:BF236))*I34),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ROUND((SUM(BG83:BG236)),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ROUND((SUM(BH83:BH236)),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ROUND((SUM(BI83:BI236)),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823/21-10 - SO 801 Lokální biokoridor LBK 47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J83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J84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J85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252</v>
      </c>
      <c r="E62" s="140"/>
      <c r="F62" s="140"/>
      <c r="G62" s="140"/>
      <c r="H62" s="140"/>
      <c r="I62" s="140"/>
      <c r="J62" s="141">
        <f>J224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566</v>
      </c>
      <c r="E63" s="140"/>
      <c r="F63" s="140"/>
      <c r="G63" s="140"/>
      <c r="H63" s="140"/>
      <c r="I63" s="140"/>
      <c r="J63" s="141">
        <f>J233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11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1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134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39"/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17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116" t="str">
        <f>E7</f>
        <v>Chodeč u Mělníka - polní cesty VC9A, VC9B a LBK 47</v>
      </c>
      <c r="F73" s="33"/>
      <c r="G73" s="33"/>
      <c r="H73" s="33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123</v>
      </c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39"/>
      <c r="D75" s="39"/>
      <c r="E75" s="63" t="str">
        <f>E9</f>
        <v>823/21-10 - SO 801 Lokální biokoridor LBK 47</v>
      </c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39"/>
      <c r="E77" s="39"/>
      <c r="F77" s="28" t="str">
        <f>F12</f>
        <v>Chodeč u Mělníka</v>
      </c>
      <c r="G77" s="39"/>
      <c r="H77" s="39"/>
      <c r="I77" s="33" t="s">
        <v>23</v>
      </c>
      <c r="J77" s="65" t="str">
        <f>IF(J12="","",J12)</f>
        <v>2. 11. 2021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39"/>
      <c r="E79" s="39"/>
      <c r="F79" s="28" t="str">
        <f>E15</f>
        <v>SPÚ Mělník</v>
      </c>
      <c r="G79" s="39"/>
      <c r="H79" s="39"/>
      <c r="I79" s="33" t="s">
        <v>31</v>
      </c>
      <c r="J79" s="37" t="str">
        <f>E21</f>
        <v>NDCon</v>
      </c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39"/>
      <c r="E80" s="39"/>
      <c r="F80" s="28" t="str">
        <f>IF(E18="","",E18)</f>
        <v>Vyplň údaj</v>
      </c>
      <c r="G80" s="39"/>
      <c r="H80" s="39"/>
      <c r="I80" s="33" t="s">
        <v>34</v>
      </c>
      <c r="J80" s="37" t="str">
        <f>E24</f>
        <v>NDCon</v>
      </c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42"/>
      <c r="B82" s="143"/>
      <c r="C82" s="144" t="s">
        <v>135</v>
      </c>
      <c r="D82" s="145" t="s">
        <v>56</v>
      </c>
      <c r="E82" s="145" t="s">
        <v>52</v>
      </c>
      <c r="F82" s="145" t="s">
        <v>53</v>
      </c>
      <c r="G82" s="145" t="s">
        <v>136</v>
      </c>
      <c r="H82" s="145" t="s">
        <v>137</v>
      </c>
      <c r="I82" s="145" t="s">
        <v>138</v>
      </c>
      <c r="J82" s="145" t="s">
        <v>127</v>
      </c>
      <c r="K82" s="146" t="s">
        <v>139</v>
      </c>
      <c r="L82" s="147"/>
      <c r="M82" s="81" t="s">
        <v>3</v>
      </c>
      <c r="N82" s="82" t="s">
        <v>41</v>
      </c>
      <c r="O82" s="82" t="s">
        <v>140</v>
      </c>
      <c r="P82" s="82" t="s">
        <v>141</v>
      </c>
      <c r="Q82" s="82" t="s">
        <v>142</v>
      </c>
      <c r="R82" s="82" t="s">
        <v>143</v>
      </c>
      <c r="S82" s="82" t="s">
        <v>144</v>
      </c>
      <c r="T82" s="83" t="s">
        <v>145</v>
      </c>
      <c r="U82" s="142"/>
      <c r="V82" s="142"/>
      <c r="W82" s="142"/>
      <c r="X82" s="142"/>
      <c r="Y82" s="142"/>
      <c r="Z82" s="142"/>
      <c r="AA82" s="142"/>
      <c r="AB82" s="142"/>
      <c r="AC82" s="142"/>
      <c r="AD82" s="142"/>
      <c r="AE82" s="142"/>
    </row>
    <row r="83" s="2" customFormat="1" ht="22.8" customHeight="1">
      <c r="A83" s="39"/>
      <c r="B83" s="40"/>
      <c r="C83" s="88" t="s">
        <v>146</v>
      </c>
      <c r="D83" s="39"/>
      <c r="E83" s="39"/>
      <c r="F83" s="39"/>
      <c r="G83" s="39"/>
      <c r="H83" s="39"/>
      <c r="I83" s="39"/>
      <c r="J83" s="148">
        <f>BK83</f>
        <v>0</v>
      </c>
      <c r="K83" s="39"/>
      <c r="L83" s="40"/>
      <c r="M83" s="84"/>
      <c r="N83" s="69"/>
      <c r="O83" s="85"/>
      <c r="P83" s="149">
        <f>P84</f>
        <v>0</v>
      </c>
      <c r="Q83" s="85"/>
      <c r="R83" s="149">
        <f>R84</f>
        <v>6.4097543999999997</v>
      </c>
      <c r="S83" s="85"/>
      <c r="T83" s="150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20" t="s">
        <v>70</v>
      </c>
      <c r="AU83" s="20" t="s">
        <v>128</v>
      </c>
      <c r="BK83" s="151">
        <f>BK84</f>
        <v>0</v>
      </c>
    </row>
    <row r="84" s="12" customFormat="1" ht="25.92" customHeight="1">
      <c r="A84" s="12"/>
      <c r="B84" s="152"/>
      <c r="C84" s="12"/>
      <c r="D84" s="153" t="s">
        <v>70</v>
      </c>
      <c r="E84" s="154" t="s">
        <v>257</v>
      </c>
      <c r="F84" s="154" t="s">
        <v>258</v>
      </c>
      <c r="G84" s="12"/>
      <c r="H84" s="12"/>
      <c r="I84" s="155"/>
      <c r="J84" s="156">
        <f>BK84</f>
        <v>0</v>
      </c>
      <c r="K84" s="12"/>
      <c r="L84" s="152"/>
      <c r="M84" s="157"/>
      <c r="N84" s="158"/>
      <c r="O84" s="158"/>
      <c r="P84" s="159">
        <f>P85+P224+P233</f>
        <v>0</v>
      </c>
      <c r="Q84" s="158"/>
      <c r="R84" s="159">
        <f>R85+R224+R233</f>
        <v>6.4097543999999997</v>
      </c>
      <c r="S84" s="158"/>
      <c r="T84" s="160">
        <f>T85+T224+T233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3" t="s">
        <v>79</v>
      </c>
      <c r="AT84" s="161" t="s">
        <v>70</v>
      </c>
      <c r="AU84" s="161" t="s">
        <v>71</v>
      </c>
      <c r="AY84" s="153" t="s">
        <v>150</v>
      </c>
      <c r="BK84" s="162">
        <f>BK85+BK224+BK233</f>
        <v>0</v>
      </c>
    </row>
    <row r="85" s="12" customFormat="1" ht="22.8" customHeight="1">
      <c r="A85" s="12"/>
      <c r="B85" s="152"/>
      <c r="C85" s="12"/>
      <c r="D85" s="153" t="s">
        <v>70</v>
      </c>
      <c r="E85" s="163" t="s">
        <v>79</v>
      </c>
      <c r="F85" s="163" t="s">
        <v>259</v>
      </c>
      <c r="G85" s="12"/>
      <c r="H85" s="12"/>
      <c r="I85" s="155"/>
      <c r="J85" s="164">
        <f>BK85</f>
        <v>0</v>
      </c>
      <c r="K85" s="12"/>
      <c r="L85" s="152"/>
      <c r="M85" s="157"/>
      <c r="N85" s="158"/>
      <c r="O85" s="158"/>
      <c r="P85" s="159">
        <f>SUM(P86:P223)</f>
        <v>0</v>
      </c>
      <c r="Q85" s="158"/>
      <c r="R85" s="159">
        <f>SUM(R86:R223)</f>
        <v>6.1145407999999994</v>
      </c>
      <c r="S85" s="158"/>
      <c r="T85" s="160">
        <f>SUM(T86:T223)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3" t="s">
        <v>79</v>
      </c>
      <c r="AT85" s="161" t="s">
        <v>70</v>
      </c>
      <c r="AU85" s="161" t="s">
        <v>79</v>
      </c>
      <c r="AY85" s="153" t="s">
        <v>150</v>
      </c>
      <c r="BK85" s="162">
        <f>SUM(BK86:BK223)</f>
        <v>0</v>
      </c>
    </row>
    <row r="86" s="2" customFormat="1" ht="24.15" customHeight="1">
      <c r="A86" s="39"/>
      <c r="B86" s="165"/>
      <c r="C86" s="166" t="s">
        <v>79</v>
      </c>
      <c r="D86" s="166" t="s">
        <v>153</v>
      </c>
      <c r="E86" s="167" t="s">
        <v>1168</v>
      </c>
      <c r="F86" s="168" t="s">
        <v>1169</v>
      </c>
      <c r="G86" s="169" t="s">
        <v>233</v>
      </c>
      <c r="H86" s="170">
        <v>1872</v>
      </c>
      <c r="I86" s="171"/>
      <c r="J86" s="172">
        <f>ROUND(I86*H86,2)</f>
        <v>0</v>
      </c>
      <c r="K86" s="168" t="s">
        <v>262</v>
      </c>
      <c r="L86" s="40"/>
      <c r="M86" s="173" t="s">
        <v>3</v>
      </c>
      <c r="N86" s="174" t="s">
        <v>42</v>
      </c>
      <c r="O86" s="7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77" t="s">
        <v>169</v>
      </c>
      <c r="AT86" s="177" t="s">
        <v>153</v>
      </c>
      <c r="AU86" s="177" t="s">
        <v>81</v>
      </c>
      <c r="AY86" s="20" t="s">
        <v>150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20" t="s">
        <v>79</v>
      </c>
      <c r="BK86" s="178">
        <f>ROUND(I86*H86,2)</f>
        <v>0</v>
      </c>
      <c r="BL86" s="20" t="s">
        <v>169</v>
      </c>
      <c r="BM86" s="177" t="s">
        <v>1170</v>
      </c>
    </row>
    <row r="87" s="2" customFormat="1">
      <c r="A87" s="39"/>
      <c r="B87" s="40"/>
      <c r="C87" s="39"/>
      <c r="D87" s="179" t="s">
        <v>159</v>
      </c>
      <c r="E87" s="39"/>
      <c r="F87" s="180" t="s">
        <v>1171</v>
      </c>
      <c r="G87" s="39"/>
      <c r="H87" s="39"/>
      <c r="I87" s="181"/>
      <c r="J87" s="39"/>
      <c r="K87" s="39"/>
      <c r="L87" s="40"/>
      <c r="M87" s="182"/>
      <c r="N87" s="183"/>
      <c r="O87" s="73"/>
      <c r="P87" s="73"/>
      <c r="Q87" s="73"/>
      <c r="R87" s="73"/>
      <c r="S87" s="73"/>
      <c r="T87" s="74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159</v>
      </c>
      <c r="AU87" s="20" t="s">
        <v>81</v>
      </c>
    </row>
    <row r="88" s="2" customFormat="1">
      <c r="A88" s="39"/>
      <c r="B88" s="40"/>
      <c r="C88" s="39"/>
      <c r="D88" s="190" t="s">
        <v>265</v>
      </c>
      <c r="E88" s="39"/>
      <c r="F88" s="191" t="s">
        <v>1172</v>
      </c>
      <c r="G88" s="39"/>
      <c r="H88" s="39"/>
      <c r="I88" s="181"/>
      <c r="J88" s="39"/>
      <c r="K88" s="39"/>
      <c r="L88" s="40"/>
      <c r="M88" s="182"/>
      <c r="N88" s="183"/>
      <c r="O88" s="73"/>
      <c r="P88" s="73"/>
      <c r="Q88" s="73"/>
      <c r="R88" s="73"/>
      <c r="S88" s="73"/>
      <c r="T88" s="74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265</v>
      </c>
      <c r="AU88" s="20" t="s">
        <v>81</v>
      </c>
    </row>
    <row r="89" s="13" customFormat="1">
      <c r="A89" s="13"/>
      <c r="B89" s="192"/>
      <c r="C89" s="13"/>
      <c r="D89" s="179" t="s">
        <v>267</v>
      </c>
      <c r="E89" s="193" t="s">
        <v>1163</v>
      </c>
      <c r="F89" s="194" t="s">
        <v>1165</v>
      </c>
      <c r="G89" s="13"/>
      <c r="H89" s="195">
        <v>1872</v>
      </c>
      <c r="I89" s="196"/>
      <c r="J89" s="13"/>
      <c r="K89" s="13"/>
      <c r="L89" s="192"/>
      <c r="M89" s="197"/>
      <c r="N89" s="198"/>
      <c r="O89" s="198"/>
      <c r="P89" s="198"/>
      <c r="Q89" s="198"/>
      <c r="R89" s="198"/>
      <c r="S89" s="198"/>
      <c r="T89" s="19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193" t="s">
        <v>267</v>
      </c>
      <c r="AU89" s="193" t="s">
        <v>81</v>
      </c>
      <c r="AV89" s="13" t="s">
        <v>81</v>
      </c>
      <c r="AW89" s="13" t="s">
        <v>33</v>
      </c>
      <c r="AX89" s="13" t="s">
        <v>79</v>
      </c>
      <c r="AY89" s="193" t="s">
        <v>150</v>
      </c>
    </row>
    <row r="90" s="2" customFormat="1" ht="16.5" customHeight="1">
      <c r="A90" s="39"/>
      <c r="B90" s="165"/>
      <c r="C90" s="207" t="s">
        <v>81</v>
      </c>
      <c r="D90" s="207" t="s">
        <v>372</v>
      </c>
      <c r="E90" s="208" t="s">
        <v>1173</v>
      </c>
      <c r="F90" s="209" t="s">
        <v>1174</v>
      </c>
      <c r="G90" s="210" t="s">
        <v>375</v>
      </c>
      <c r="H90" s="211">
        <v>0.93600000000000005</v>
      </c>
      <c r="I90" s="212"/>
      <c r="J90" s="213">
        <f>ROUND(I90*H90,2)</f>
        <v>0</v>
      </c>
      <c r="K90" s="209" t="s">
        <v>262</v>
      </c>
      <c r="L90" s="214"/>
      <c r="M90" s="215" t="s">
        <v>3</v>
      </c>
      <c r="N90" s="216" t="s">
        <v>42</v>
      </c>
      <c r="O90" s="73"/>
      <c r="P90" s="175">
        <f>O90*H90</f>
        <v>0</v>
      </c>
      <c r="Q90" s="175">
        <v>0.001</v>
      </c>
      <c r="R90" s="175">
        <f>Q90*H90</f>
        <v>0.00093600000000000009</v>
      </c>
      <c r="S90" s="175">
        <v>0</v>
      </c>
      <c r="T90" s="17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77" t="s">
        <v>192</v>
      </c>
      <c r="AT90" s="177" t="s">
        <v>372</v>
      </c>
      <c r="AU90" s="177" t="s">
        <v>81</v>
      </c>
      <c r="AY90" s="20" t="s">
        <v>150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20" t="s">
        <v>79</v>
      </c>
      <c r="BK90" s="178">
        <f>ROUND(I90*H90,2)</f>
        <v>0</v>
      </c>
      <c r="BL90" s="20" t="s">
        <v>169</v>
      </c>
      <c r="BM90" s="177" t="s">
        <v>1175</v>
      </c>
    </row>
    <row r="91" s="2" customFormat="1">
      <c r="A91" s="39"/>
      <c r="B91" s="40"/>
      <c r="C91" s="39"/>
      <c r="D91" s="179" t="s">
        <v>159</v>
      </c>
      <c r="E91" s="39"/>
      <c r="F91" s="180" t="s">
        <v>1174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159</v>
      </c>
      <c r="AU91" s="20" t="s">
        <v>81</v>
      </c>
    </row>
    <row r="92" s="2" customFormat="1">
      <c r="A92" s="39"/>
      <c r="B92" s="40"/>
      <c r="C92" s="39"/>
      <c r="D92" s="179" t="s">
        <v>188</v>
      </c>
      <c r="E92" s="39"/>
      <c r="F92" s="184" t="s">
        <v>1176</v>
      </c>
      <c r="G92" s="39"/>
      <c r="H92" s="39"/>
      <c r="I92" s="181"/>
      <c r="J92" s="39"/>
      <c r="K92" s="39"/>
      <c r="L92" s="40"/>
      <c r="M92" s="182"/>
      <c r="N92" s="183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188</v>
      </c>
      <c r="AU92" s="20" t="s">
        <v>81</v>
      </c>
    </row>
    <row r="93" s="13" customFormat="1">
      <c r="A93" s="13"/>
      <c r="B93" s="192"/>
      <c r="C93" s="13"/>
      <c r="D93" s="179" t="s">
        <v>267</v>
      </c>
      <c r="E93" s="193" t="s">
        <v>3</v>
      </c>
      <c r="F93" s="194" t="s">
        <v>1177</v>
      </c>
      <c r="G93" s="13"/>
      <c r="H93" s="195">
        <v>37.439999999999998</v>
      </c>
      <c r="I93" s="196"/>
      <c r="J93" s="13"/>
      <c r="K93" s="13"/>
      <c r="L93" s="192"/>
      <c r="M93" s="197"/>
      <c r="N93" s="198"/>
      <c r="O93" s="198"/>
      <c r="P93" s="198"/>
      <c r="Q93" s="198"/>
      <c r="R93" s="198"/>
      <c r="S93" s="198"/>
      <c r="T93" s="19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193" t="s">
        <v>267</v>
      </c>
      <c r="AU93" s="193" t="s">
        <v>81</v>
      </c>
      <c r="AV93" s="13" t="s">
        <v>81</v>
      </c>
      <c r="AW93" s="13" t="s">
        <v>33</v>
      </c>
      <c r="AX93" s="13" t="s">
        <v>79</v>
      </c>
      <c r="AY93" s="193" t="s">
        <v>150</v>
      </c>
    </row>
    <row r="94" s="13" customFormat="1">
      <c r="A94" s="13"/>
      <c r="B94" s="192"/>
      <c r="C94" s="13"/>
      <c r="D94" s="179" t="s">
        <v>267</v>
      </c>
      <c r="E94" s="13"/>
      <c r="F94" s="194" t="s">
        <v>1178</v>
      </c>
      <c r="G94" s="13"/>
      <c r="H94" s="195">
        <v>0.93600000000000005</v>
      </c>
      <c r="I94" s="196"/>
      <c r="J94" s="13"/>
      <c r="K94" s="13"/>
      <c r="L94" s="192"/>
      <c r="M94" s="197"/>
      <c r="N94" s="198"/>
      <c r="O94" s="198"/>
      <c r="P94" s="198"/>
      <c r="Q94" s="198"/>
      <c r="R94" s="198"/>
      <c r="S94" s="198"/>
      <c r="T94" s="19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93" t="s">
        <v>267</v>
      </c>
      <c r="AU94" s="193" t="s">
        <v>81</v>
      </c>
      <c r="AV94" s="13" t="s">
        <v>81</v>
      </c>
      <c r="AW94" s="13" t="s">
        <v>4</v>
      </c>
      <c r="AX94" s="13" t="s">
        <v>79</v>
      </c>
      <c r="AY94" s="193" t="s">
        <v>150</v>
      </c>
    </row>
    <row r="95" s="2" customFormat="1" ht="37.8" customHeight="1">
      <c r="A95" s="39"/>
      <c r="B95" s="165"/>
      <c r="C95" s="166" t="s">
        <v>184</v>
      </c>
      <c r="D95" s="166" t="s">
        <v>153</v>
      </c>
      <c r="E95" s="167" t="s">
        <v>567</v>
      </c>
      <c r="F95" s="168" t="s">
        <v>568</v>
      </c>
      <c r="G95" s="169" t="s">
        <v>217</v>
      </c>
      <c r="H95" s="170">
        <v>12</v>
      </c>
      <c r="I95" s="171"/>
      <c r="J95" s="172">
        <f>ROUND(I95*H95,2)</f>
        <v>0</v>
      </c>
      <c r="K95" s="168" t="s">
        <v>262</v>
      </c>
      <c r="L95" s="40"/>
      <c r="M95" s="173" t="s">
        <v>3</v>
      </c>
      <c r="N95" s="174" t="s">
        <v>42</v>
      </c>
      <c r="O95" s="7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7" t="s">
        <v>169</v>
      </c>
      <c r="AT95" s="177" t="s">
        <v>153</v>
      </c>
      <c r="AU95" s="177" t="s">
        <v>81</v>
      </c>
      <c r="AY95" s="20" t="s">
        <v>150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0" t="s">
        <v>79</v>
      </c>
      <c r="BK95" s="178">
        <f>ROUND(I95*H95,2)</f>
        <v>0</v>
      </c>
      <c r="BL95" s="20" t="s">
        <v>169</v>
      </c>
      <c r="BM95" s="177" t="s">
        <v>1179</v>
      </c>
    </row>
    <row r="96" s="2" customFormat="1">
      <c r="A96" s="39"/>
      <c r="B96" s="40"/>
      <c r="C96" s="39"/>
      <c r="D96" s="179" t="s">
        <v>159</v>
      </c>
      <c r="E96" s="39"/>
      <c r="F96" s="180" t="s">
        <v>570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159</v>
      </c>
      <c r="AU96" s="20" t="s">
        <v>81</v>
      </c>
    </row>
    <row r="97" s="2" customFormat="1">
      <c r="A97" s="39"/>
      <c r="B97" s="40"/>
      <c r="C97" s="39"/>
      <c r="D97" s="190" t="s">
        <v>265</v>
      </c>
      <c r="E97" s="39"/>
      <c r="F97" s="191" t="s">
        <v>571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265</v>
      </c>
      <c r="AU97" s="20" t="s">
        <v>81</v>
      </c>
    </row>
    <row r="98" s="13" customFormat="1">
      <c r="A98" s="13"/>
      <c r="B98" s="192"/>
      <c r="C98" s="13"/>
      <c r="D98" s="179" t="s">
        <v>267</v>
      </c>
      <c r="E98" s="193" t="s">
        <v>562</v>
      </c>
      <c r="F98" s="194" t="s">
        <v>1180</v>
      </c>
      <c r="G98" s="13"/>
      <c r="H98" s="195">
        <v>12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267</v>
      </c>
      <c r="AU98" s="193" t="s">
        <v>81</v>
      </c>
      <c r="AV98" s="13" t="s">
        <v>81</v>
      </c>
      <c r="AW98" s="13" t="s">
        <v>33</v>
      </c>
      <c r="AX98" s="13" t="s">
        <v>79</v>
      </c>
      <c r="AY98" s="193" t="s">
        <v>150</v>
      </c>
    </row>
    <row r="99" s="2" customFormat="1" ht="16.5" customHeight="1">
      <c r="A99" s="39"/>
      <c r="B99" s="165"/>
      <c r="C99" s="207" t="s">
        <v>192</v>
      </c>
      <c r="D99" s="207" t="s">
        <v>372</v>
      </c>
      <c r="E99" s="208" t="s">
        <v>573</v>
      </c>
      <c r="F99" s="209" t="s">
        <v>574</v>
      </c>
      <c r="G99" s="210" t="s">
        <v>324</v>
      </c>
      <c r="H99" s="211">
        <v>7.2000000000000002</v>
      </c>
      <c r="I99" s="212"/>
      <c r="J99" s="213">
        <f>ROUND(I99*H99,2)</f>
        <v>0</v>
      </c>
      <c r="K99" s="209" t="s">
        <v>262</v>
      </c>
      <c r="L99" s="214"/>
      <c r="M99" s="215" t="s">
        <v>3</v>
      </c>
      <c r="N99" s="216" t="s">
        <v>42</v>
      </c>
      <c r="O99" s="73"/>
      <c r="P99" s="175">
        <f>O99*H99</f>
        <v>0</v>
      </c>
      <c r="Q99" s="175">
        <v>0.22</v>
      </c>
      <c r="R99" s="175">
        <f>Q99*H99</f>
        <v>1.5840000000000001</v>
      </c>
      <c r="S99" s="175">
        <v>0</v>
      </c>
      <c r="T99" s="17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77" t="s">
        <v>192</v>
      </c>
      <c r="AT99" s="177" t="s">
        <v>372</v>
      </c>
      <c r="AU99" s="177" t="s">
        <v>81</v>
      </c>
      <c r="AY99" s="20" t="s">
        <v>150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20" t="s">
        <v>79</v>
      </c>
      <c r="BK99" s="178">
        <f>ROUND(I99*H99,2)</f>
        <v>0</v>
      </c>
      <c r="BL99" s="20" t="s">
        <v>169</v>
      </c>
      <c r="BM99" s="177" t="s">
        <v>1181</v>
      </c>
    </row>
    <row r="100" s="2" customFormat="1">
      <c r="A100" s="39"/>
      <c r="B100" s="40"/>
      <c r="C100" s="39"/>
      <c r="D100" s="179" t="s">
        <v>159</v>
      </c>
      <c r="E100" s="39"/>
      <c r="F100" s="180" t="s">
        <v>574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159</v>
      </c>
      <c r="AU100" s="20" t="s">
        <v>81</v>
      </c>
    </row>
    <row r="101" s="13" customFormat="1">
      <c r="A101" s="13"/>
      <c r="B101" s="192"/>
      <c r="C101" s="13"/>
      <c r="D101" s="179" t="s">
        <v>267</v>
      </c>
      <c r="E101" s="193" t="s">
        <v>3</v>
      </c>
      <c r="F101" s="194" t="s">
        <v>576</v>
      </c>
      <c r="G101" s="13"/>
      <c r="H101" s="195">
        <v>7.2000000000000002</v>
      </c>
      <c r="I101" s="196"/>
      <c r="J101" s="13"/>
      <c r="K101" s="13"/>
      <c r="L101" s="192"/>
      <c r="M101" s="197"/>
      <c r="N101" s="198"/>
      <c r="O101" s="198"/>
      <c r="P101" s="198"/>
      <c r="Q101" s="198"/>
      <c r="R101" s="198"/>
      <c r="S101" s="198"/>
      <c r="T101" s="19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3" t="s">
        <v>267</v>
      </c>
      <c r="AU101" s="193" t="s">
        <v>81</v>
      </c>
      <c r="AV101" s="13" t="s">
        <v>81</v>
      </c>
      <c r="AW101" s="13" t="s">
        <v>33</v>
      </c>
      <c r="AX101" s="13" t="s">
        <v>79</v>
      </c>
      <c r="AY101" s="193" t="s">
        <v>150</v>
      </c>
    </row>
    <row r="102" s="2" customFormat="1" ht="33" customHeight="1">
      <c r="A102" s="39"/>
      <c r="B102" s="165"/>
      <c r="C102" s="166" t="s">
        <v>197</v>
      </c>
      <c r="D102" s="166" t="s">
        <v>153</v>
      </c>
      <c r="E102" s="167" t="s">
        <v>577</v>
      </c>
      <c r="F102" s="168" t="s">
        <v>578</v>
      </c>
      <c r="G102" s="169" t="s">
        <v>217</v>
      </c>
      <c r="H102" s="170">
        <v>382</v>
      </c>
      <c r="I102" s="171"/>
      <c r="J102" s="172">
        <f>ROUND(I102*H102,2)</f>
        <v>0</v>
      </c>
      <c r="K102" s="168" t="s">
        <v>262</v>
      </c>
      <c r="L102" s="40"/>
      <c r="M102" s="173" t="s">
        <v>3</v>
      </c>
      <c r="N102" s="174" t="s">
        <v>42</v>
      </c>
      <c r="O102" s="7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7" t="s">
        <v>169</v>
      </c>
      <c r="AT102" s="177" t="s">
        <v>153</v>
      </c>
      <c r="AU102" s="177" t="s">
        <v>81</v>
      </c>
      <c r="AY102" s="20" t="s">
        <v>150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0" t="s">
        <v>79</v>
      </c>
      <c r="BK102" s="178">
        <f>ROUND(I102*H102,2)</f>
        <v>0</v>
      </c>
      <c r="BL102" s="20" t="s">
        <v>169</v>
      </c>
      <c r="BM102" s="177" t="s">
        <v>1182</v>
      </c>
    </row>
    <row r="103" s="2" customFormat="1">
      <c r="A103" s="39"/>
      <c r="B103" s="40"/>
      <c r="C103" s="39"/>
      <c r="D103" s="179" t="s">
        <v>159</v>
      </c>
      <c r="E103" s="39"/>
      <c r="F103" s="180" t="s">
        <v>580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159</v>
      </c>
      <c r="AU103" s="20" t="s">
        <v>81</v>
      </c>
    </row>
    <row r="104" s="2" customFormat="1">
      <c r="A104" s="39"/>
      <c r="B104" s="40"/>
      <c r="C104" s="39"/>
      <c r="D104" s="190" t="s">
        <v>265</v>
      </c>
      <c r="E104" s="39"/>
      <c r="F104" s="191" t="s">
        <v>581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265</v>
      </c>
      <c r="AU104" s="20" t="s">
        <v>81</v>
      </c>
    </row>
    <row r="105" s="13" customFormat="1">
      <c r="A105" s="13"/>
      <c r="B105" s="192"/>
      <c r="C105" s="13"/>
      <c r="D105" s="179" t="s">
        <v>267</v>
      </c>
      <c r="E105" s="193" t="s">
        <v>3</v>
      </c>
      <c r="F105" s="194" t="s">
        <v>561</v>
      </c>
      <c r="G105" s="13"/>
      <c r="H105" s="195">
        <v>382</v>
      </c>
      <c r="I105" s="196"/>
      <c r="J105" s="13"/>
      <c r="K105" s="13"/>
      <c r="L105" s="192"/>
      <c r="M105" s="197"/>
      <c r="N105" s="198"/>
      <c r="O105" s="198"/>
      <c r="P105" s="198"/>
      <c r="Q105" s="198"/>
      <c r="R105" s="198"/>
      <c r="S105" s="198"/>
      <c r="T105" s="19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3" t="s">
        <v>267</v>
      </c>
      <c r="AU105" s="193" t="s">
        <v>81</v>
      </c>
      <c r="AV105" s="13" t="s">
        <v>81</v>
      </c>
      <c r="AW105" s="13" t="s">
        <v>33</v>
      </c>
      <c r="AX105" s="13" t="s">
        <v>79</v>
      </c>
      <c r="AY105" s="193" t="s">
        <v>150</v>
      </c>
    </row>
    <row r="106" s="2" customFormat="1" ht="21.75" customHeight="1">
      <c r="A106" s="39"/>
      <c r="B106" s="165"/>
      <c r="C106" s="166" t="s">
        <v>165</v>
      </c>
      <c r="D106" s="166" t="s">
        <v>153</v>
      </c>
      <c r="E106" s="167" t="s">
        <v>1183</v>
      </c>
      <c r="F106" s="168" t="s">
        <v>1184</v>
      </c>
      <c r="G106" s="169" t="s">
        <v>233</v>
      </c>
      <c r="H106" s="170">
        <v>1872</v>
      </c>
      <c r="I106" s="171"/>
      <c r="J106" s="172">
        <f>ROUND(I106*H106,2)</f>
        <v>0</v>
      </c>
      <c r="K106" s="168" t="s">
        <v>262</v>
      </c>
      <c r="L106" s="40"/>
      <c r="M106" s="173" t="s">
        <v>3</v>
      </c>
      <c r="N106" s="174" t="s">
        <v>42</v>
      </c>
      <c r="O106" s="7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7" t="s">
        <v>169</v>
      </c>
      <c r="AT106" s="177" t="s">
        <v>153</v>
      </c>
      <c r="AU106" s="177" t="s">
        <v>81</v>
      </c>
      <c r="AY106" s="20" t="s">
        <v>150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0" t="s">
        <v>79</v>
      </c>
      <c r="BK106" s="178">
        <f>ROUND(I106*H106,2)</f>
        <v>0</v>
      </c>
      <c r="BL106" s="20" t="s">
        <v>169</v>
      </c>
      <c r="BM106" s="177" t="s">
        <v>1185</v>
      </c>
    </row>
    <row r="107" s="2" customFormat="1">
      <c r="A107" s="39"/>
      <c r="B107" s="40"/>
      <c r="C107" s="39"/>
      <c r="D107" s="179" t="s">
        <v>159</v>
      </c>
      <c r="E107" s="39"/>
      <c r="F107" s="180" t="s">
        <v>1186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159</v>
      </c>
      <c r="AU107" s="20" t="s">
        <v>81</v>
      </c>
    </row>
    <row r="108" s="2" customFormat="1">
      <c r="A108" s="39"/>
      <c r="B108" s="40"/>
      <c r="C108" s="39"/>
      <c r="D108" s="190" t="s">
        <v>265</v>
      </c>
      <c r="E108" s="39"/>
      <c r="F108" s="191" t="s">
        <v>1187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265</v>
      </c>
      <c r="AU108" s="20" t="s">
        <v>81</v>
      </c>
    </row>
    <row r="109" s="13" customFormat="1">
      <c r="A109" s="13"/>
      <c r="B109" s="192"/>
      <c r="C109" s="13"/>
      <c r="D109" s="179" t="s">
        <v>267</v>
      </c>
      <c r="E109" s="193" t="s">
        <v>3</v>
      </c>
      <c r="F109" s="194" t="s">
        <v>1163</v>
      </c>
      <c r="G109" s="13"/>
      <c r="H109" s="195">
        <v>1872</v>
      </c>
      <c r="I109" s="196"/>
      <c r="J109" s="13"/>
      <c r="K109" s="13"/>
      <c r="L109" s="192"/>
      <c r="M109" s="197"/>
      <c r="N109" s="198"/>
      <c r="O109" s="198"/>
      <c r="P109" s="198"/>
      <c r="Q109" s="198"/>
      <c r="R109" s="198"/>
      <c r="S109" s="198"/>
      <c r="T109" s="19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267</v>
      </c>
      <c r="AU109" s="193" t="s">
        <v>81</v>
      </c>
      <c r="AV109" s="13" t="s">
        <v>81</v>
      </c>
      <c r="AW109" s="13" t="s">
        <v>33</v>
      </c>
      <c r="AX109" s="13" t="s">
        <v>79</v>
      </c>
      <c r="AY109" s="193" t="s">
        <v>150</v>
      </c>
    </row>
    <row r="110" s="2" customFormat="1" ht="21.75" customHeight="1">
      <c r="A110" s="39"/>
      <c r="B110" s="165"/>
      <c r="C110" s="166" t="s">
        <v>169</v>
      </c>
      <c r="D110" s="166" t="s">
        <v>153</v>
      </c>
      <c r="E110" s="167" t="s">
        <v>1188</v>
      </c>
      <c r="F110" s="168" t="s">
        <v>1189</v>
      </c>
      <c r="G110" s="169" t="s">
        <v>233</v>
      </c>
      <c r="H110" s="170">
        <v>1872</v>
      </c>
      <c r="I110" s="171"/>
      <c r="J110" s="172">
        <f>ROUND(I110*H110,2)</f>
        <v>0</v>
      </c>
      <c r="K110" s="168" t="s">
        <v>262</v>
      </c>
      <c r="L110" s="40"/>
      <c r="M110" s="173" t="s">
        <v>3</v>
      </c>
      <c r="N110" s="174" t="s">
        <v>42</v>
      </c>
      <c r="O110" s="7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7" t="s">
        <v>169</v>
      </c>
      <c r="AT110" s="177" t="s">
        <v>153</v>
      </c>
      <c r="AU110" s="177" t="s">
        <v>81</v>
      </c>
      <c r="AY110" s="20" t="s">
        <v>150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0" t="s">
        <v>79</v>
      </c>
      <c r="BK110" s="178">
        <f>ROUND(I110*H110,2)</f>
        <v>0</v>
      </c>
      <c r="BL110" s="20" t="s">
        <v>169</v>
      </c>
      <c r="BM110" s="177" t="s">
        <v>1190</v>
      </c>
    </row>
    <row r="111" s="2" customFormat="1">
      <c r="A111" s="39"/>
      <c r="B111" s="40"/>
      <c r="C111" s="39"/>
      <c r="D111" s="179" t="s">
        <v>159</v>
      </c>
      <c r="E111" s="39"/>
      <c r="F111" s="180" t="s">
        <v>1191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159</v>
      </c>
      <c r="AU111" s="20" t="s">
        <v>81</v>
      </c>
    </row>
    <row r="112" s="2" customFormat="1">
      <c r="A112" s="39"/>
      <c r="B112" s="40"/>
      <c r="C112" s="39"/>
      <c r="D112" s="190" t="s">
        <v>265</v>
      </c>
      <c r="E112" s="39"/>
      <c r="F112" s="191" t="s">
        <v>1192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265</v>
      </c>
      <c r="AU112" s="20" t="s">
        <v>81</v>
      </c>
    </row>
    <row r="113" s="13" customFormat="1">
      <c r="A113" s="13"/>
      <c r="B113" s="192"/>
      <c r="C113" s="13"/>
      <c r="D113" s="179" t="s">
        <v>267</v>
      </c>
      <c r="E113" s="193" t="s">
        <v>3</v>
      </c>
      <c r="F113" s="194" t="s">
        <v>1163</v>
      </c>
      <c r="G113" s="13"/>
      <c r="H113" s="195">
        <v>1872</v>
      </c>
      <c r="I113" s="196"/>
      <c r="J113" s="13"/>
      <c r="K113" s="13"/>
      <c r="L113" s="192"/>
      <c r="M113" s="197"/>
      <c r="N113" s="198"/>
      <c r="O113" s="198"/>
      <c r="P113" s="198"/>
      <c r="Q113" s="198"/>
      <c r="R113" s="198"/>
      <c r="S113" s="198"/>
      <c r="T113" s="19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3" t="s">
        <v>267</v>
      </c>
      <c r="AU113" s="193" t="s">
        <v>81</v>
      </c>
      <c r="AV113" s="13" t="s">
        <v>81</v>
      </c>
      <c r="AW113" s="13" t="s">
        <v>33</v>
      </c>
      <c r="AX113" s="13" t="s">
        <v>79</v>
      </c>
      <c r="AY113" s="193" t="s">
        <v>150</v>
      </c>
    </row>
    <row r="114" s="2" customFormat="1" ht="16.5" customHeight="1">
      <c r="A114" s="39"/>
      <c r="B114" s="165"/>
      <c r="C114" s="166" t="s">
        <v>149</v>
      </c>
      <c r="D114" s="166" t="s">
        <v>153</v>
      </c>
      <c r="E114" s="167" t="s">
        <v>1193</v>
      </c>
      <c r="F114" s="168" t="s">
        <v>1194</v>
      </c>
      <c r="G114" s="169" t="s">
        <v>233</v>
      </c>
      <c r="H114" s="170">
        <v>1872</v>
      </c>
      <c r="I114" s="171"/>
      <c r="J114" s="172">
        <f>ROUND(I114*H114,2)</f>
        <v>0</v>
      </c>
      <c r="K114" s="168" t="s">
        <v>262</v>
      </c>
      <c r="L114" s="40"/>
      <c r="M114" s="173" t="s">
        <v>3</v>
      </c>
      <c r="N114" s="174" t="s">
        <v>42</v>
      </c>
      <c r="O114" s="73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169</v>
      </c>
      <c r="AT114" s="177" t="s">
        <v>153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1195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1196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2" customFormat="1">
      <c r="A116" s="39"/>
      <c r="B116" s="40"/>
      <c r="C116" s="39"/>
      <c r="D116" s="190" t="s">
        <v>265</v>
      </c>
      <c r="E116" s="39"/>
      <c r="F116" s="191" t="s">
        <v>1197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265</v>
      </c>
      <c r="AU116" s="20" t="s">
        <v>81</v>
      </c>
    </row>
    <row r="117" s="13" customFormat="1">
      <c r="A117" s="13"/>
      <c r="B117" s="192"/>
      <c r="C117" s="13"/>
      <c r="D117" s="179" t="s">
        <v>267</v>
      </c>
      <c r="E117" s="193" t="s">
        <v>3</v>
      </c>
      <c r="F117" s="194" t="s">
        <v>1163</v>
      </c>
      <c r="G117" s="13"/>
      <c r="H117" s="195">
        <v>1872</v>
      </c>
      <c r="I117" s="196"/>
      <c r="J117" s="13"/>
      <c r="K117" s="13"/>
      <c r="L117" s="192"/>
      <c r="M117" s="197"/>
      <c r="N117" s="198"/>
      <c r="O117" s="198"/>
      <c r="P117" s="198"/>
      <c r="Q117" s="198"/>
      <c r="R117" s="198"/>
      <c r="S117" s="198"/>
      <c r="T117" s="19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3" t="s">
        <v>267</v>
      </c>
      <c r="AU117" s="193" t="s">
        <v>81</v>
      </c>
      <c r="AV117" s="13" t="s">
        <v>81</v>
      </c>
      <c r="AW117" s="13" t="s">
        <v>33</v>
      </c>
      <c r="AX117" s="13" t="s">
        <v>79</v>
      </c>
      <c r="AY117" s="193" t="s">
        <v>150</v>
      </c>
    </row>
    <row r="118" s="2" customFormat="1" ht="21.75" customHeight="1">
      <c r="A118" s="39"/>
      <c r="B118" s="165"/>
      <c r="C118" s="166" t="s">
        <v>179</v>
      </c>
      <c r="D118" s="166" t="s">
        <v>153</v>
      </c>
      <c r="E118" s="167" t="s">
        <v>1198</v>
      </c>
      <c r="F118" s="168" t="s">
        <v>1199</v>
      </c>
      <c r="G118" s="169" t="s">
        <v>751</v>
      </c>
      <c r="H118" s="170">
        <v>0.187</v>
      </c>
      <c r="I118" s="171"/>
      <c r="J118" s="172">
        <f>ROUND(I118*H118,2)</f>
        <v>0</v>
      </c>
      <c r="K118" s="168" t="s">
        <v>262</v>
      </c>
      <c r="L118" s="40"/>
      <c r="M118" s="173" t="s">
        <v>3</v>
      </c>
      <c r="N118" s="174" t="s">
        <v>42</v>
      </c>
      <c r="O118" s="7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169</v>
      </c>
      <c r="AT118" s="177" t="s">
        <v>153</v>
      </c>
      <c r="AU118" s="177" t="s">
        <v>81</v>
      </c>
      <c r="AY118" s="20" t="s">
        <v>150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79</v>
      </c>
      <c r="BK118" s="178">
        <f>ROUND(I118*H118,2)</f>
        <v>0</v>
      </c>
      <c r="BL118" s="20" t="s">
        <v>169</v>
      </c>
      <c r="BM118" s="177" t="s">
        <v>1200</v>
      </c>
    </row>
    <row r="119" s="2" customFormat="1">
      <c r="A119" s="39"/>
      <c r="B119" s="40"/>
      <c r="C119" s="39"/>
      <c r="D119" s="179" t="s">
        <v>159</v>
      </c>
      <c r="E119" s="39"/>
      <c r="F119" s="180" t="s">
        <v>1201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159</v>
      </c>
      <c r="AU119" s="20" t="s">
        <v>81</v>
      </c>
    </row>
    <row r="120" s="2" customFormat="1">
      <c r="A120" s="39"/>
      <c r="B120" s="40"/>
      <c r="C120" s="39"/>
      <c r="D120" s="190" t="s">
        <v>265</v>
      </c>
      <c r="E120" s="39"/>
      <c r="F120" s="191" t="s">
        <v>1202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265</v>
      </c>
      <c r="AU120" s="20" t="s">
        <v>81</v>
      </c>
    </row>
    <row r="121" s="13" customFormat="1">
      <c r="A121" s="13"/>
      <c r="B121" s="192"/>
      <c r="C121" s="13"/>
      <c r="D121" s="179" t="s">
        <v>267</v>
      </c>
      <c r="E121" s="193" t="s">
        <v>3</v>
      </c>
      <c r="F121" s="194" t="s">
        <v>1203</v>
      </c>
      <c r="G121" s="13"/>
      <c r="H121" s="195">
        <v>0.187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267</v>
      </c>
      <c r="AU121" s="193" t="s">
        <v>81</v>
      </c>
      <c r="AV121" s="13" t="s">
        <v>81</v>
      </c>
      <c r="AW121" s="13" t="s">
        <v>33</v>
      </c>
      <c r="AX121" s="13" t="s">
        <v>79</v>
      </c>
      <c r="AY121" s="193" t="s">
        <v>150</v>
      </c>
    </row>
    <row r="122" s="2" customFormat="1" ht="24.15" customHeight="1">
      <c r="A122" s="39"/>
      <c r="B122" s="165"/>
      <c r="C122" s="166" t="s">
        <v>202</v>
      </c>
      <c r="D122" s="166" t="s">
        <v>153</v>
      </c>
      <c r="E122" s="167" t="s">
        <v>582</v>
      </c>
      <c r="F122" s="168" t="s">
        <v>583</v>
      </c>
      <c r="G122" s="169" t="s">
        <v>217</v>
      </c>
      <c r="H122" s="170">
        <v>12</v>
      </c>
      <c r="I122" s="171"/>
      <c r="J122" s="172">
        <f>ROUND(I122*H122,2)</f>
        <v>0</v>
      </c>
      <c r="K122" s="168" t="s">
        <v>262</v>
      </c>
      <c r="L122" s="40"/>
      <c r="M122" s="173" t="s">
        <v>3</v>
      </c>
      <c r="N122" s="174" t="s">
        <v>42</v>
      </c>
      <c r="O122" s="7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7" t="s">
        <v>169</v>
      </c>
      <c r="AT122" s="177" t="s">
        <v>153</v>
      </c>
      <c r="AU122" s="177" t="s">
        <v>81</v>
      </c>
      <c r="AY122" s="20" t="s">
        <v>150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20" t="s">
        <v>79</v>
      </c>
      <c r="BK122" s="178">
        <f>ROUND(I122*H122,2)</f>
        <v>0</v>
      </c>
      <c r="BL122" s="20" t="s">
        <v>169</v>
      </c>
      <c r="BM122" s="177" t="s">
        <v>1204</v>
      </c>
    </row>
    <row r="123" s="2" customFormat="1">
      <c r="A123" s="39"/>
      <c r="B123" s="40"/>
      <c r="C123" s="39"/>
      <c r="D123" s="179" t="s">
        <v>159</v>
      </c>
      <c r="E123" s="39"/>
      <c r="F123" s="180" t="s">
        <v>585</v>
      </c>
      <c r="G123" s="39"/>
      <c r="H123" s="39"/>
      <c r="I123" s="181"/>
      <c r="J123" s="39"/>
      <c r="K123" s="39"/>
      <c r="L123" s="40"/>
      <c r="M123" s="182"/>
      <c r="N123" s="183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159</v>
      </c>
      <c r="AU123" s="20" t="s">
        <v>81</v>
      </c>
    </row>
    <row r="124" s="2" customFormat="1">
      <c r="A124" s="39"/>
      <c r="B124" s="40"/>
      <c r="C124" s="39"/>
      <c r="D124" s="190" t="s">
        <v>265</v>
      </c>
      <c r="E124" s="39"/>
      <c r="F124" s="191" t="s">
        <v>586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265</v>
      </c>
      <c r="AU124" s="20" t="s">
        <v>81</v>
      </c>
    </row>
    <row r="125" s="2" customFormat="1">
      <c r="A125" s="39"/>
      <c r="B125" s="40"/>
      <c r="C125" s="39"/>
      <c r="D125" s="179" t="s">
        <v>188</v>
      </c>
      <c r="E125" s="39"/>
      <c r="F125" s="184" t="s">
        <v>587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188</v>
      </c>
      <c r="AU125" s="20" t="s">
        <v>81</v>
      </c>
    </row>
    <row r="126" s="13" customFormat="1">
      <c r="A126" s="13"/>
      <c r="B126" s="192"/>
      <c r="C126" s="13"/>
      <c r="D126" s="179" t="s">
        <v>267</v>
      </c>
      <c r="E126" s="193" t="s">
        <v>3</v>
      </c>
      <c r="F126" s="194" t="s">
        <v>562</v>
      </c>
      <c r="G126" s="13"/>
      <c r="H126" s="195">
        <v>12</v>
      </c>
      <c r="I126" s="196"/>
      <c r="J126" s="13"/>
      <c r="K126" s="13"/>
      <c r="L126" s="192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3" t="s">
        <v>267</v>
      </c>
      <c r="AU126" s="193" t="s">
        <v>81</v>
      </c>
      <c r="AV126" s="13" t="s">
        <v>81</v>
      </c>
      <c r="AW126" s="13" t="s">
        <v>33</v>
      </c>
      <c r="AX126" s="13" t="s">
        <v>79</v>
      </c>
      <c r="AY126" s="193" t="s">
        <v>150</v>
      </c>
    </row>
    <row r="127" s="2" customFormat="1" ht="24.15" customHeight="1">
      <c r="A127" s="39"/>
      <c r="B127" s="165"/>
      <c r="C127" s="207" t="s">
        <v>208</v>
      </c>
      <c r="D127" s="207" t="s">
        <v>372</v>
      </c>
      <c r="E127" s="208" t="s">
        <v>588</v>
      </c>
      <c r="F127" s="209" t="s">
        <v>589</v>
      </c>
      <c r="G127" s="210" t="s">
        <v>217</v>
      </c>
      <c r="H127" s="211">
        <v>6</v>
      </c>
      <c r="I127" s="212"/>
      <c r="J127" s="213">
        <f>ROUND(I127*H127,2)</f>
        <v>0</v>
      </c>
      <c r="K127" s="209" t="s">
        <v>3</v>
      </c>
      <c r="L127" s="214"/>
      <c r="M127" s="215" t="s">
        <v>3</v>
      </c>
      <c r="N127" s="216" t="s">
        <v>42</v>
      </c>
      <c r="O127" s="73"/>
      <c r="P127" s="175">
        <f>O127*H127</f>
        <v>0</v>
      </c>
      <c r="Q127" s="175">
        <v>0.0040000000000000001</v>
      </c>
      <c r="R127" s="175">
        <f>Q127*H127</f>
        <v>0.024</v>
      </c>
      <c r="S127" s="175">
        <v>0</v>
      </c>
      <c r="T127" s="17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77" t="s">
        <v>192</v>
      </c>
      <c r="AT127" s="177" t="s">
        <v>372</v>
      </c>
      <c r="AU127" s="177" t="s">
        <v>81</v>
      </c>
      <c r="AY127" s="20" t="s">
        <v>150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20" t="s">
        <v>79</v>
      </c>
      <c r="BK127" s="178">
        <f>ROUND(I127*H127,2)</f>
        <v>0</v>
      </c>
      <c r="BL127" s="20" t="s">
        <v>169</v>
      </c>
      <c r="BM127" s="177" t="s">
        <v>1205</v>
      </c>
    </row>
    <row r="128" s="2" customFormat="1">
      <c r="A128" s="39"/>
      <c r="B128" s="40"/>
      <c r="C128" s="39"/>
      <c r="D128" s="179" t="s">
        <v>159</v>
      </c>
      <c r="E128" s="39"/>
      <c r="F128" s="180" t="s">
        <v>591</v>
      </c>
      <c r="G128" s="39"/>
      <c r="H128" s="39"/>
      <c r="I128" s="181"/>
      <c r="J128" s="39"/>
      <c r="K128" s="39"/>
      <c r="L128" s="40"/>
      <c r="M128" s="182"/>
      <c r="N128" s="18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159</v>
      </c>
      <c r="AU128" s="20" t="s">
        <v>81</v>
      </c>
    </row>
    <row r="129" s="13" customFormat="1">
      <c r="A129" s="13"/>
      <c r="B129" s="192"/>
      <c r="C129" s="13"/>
      <c r="D129" s="179" t="s">
        <v>267</v>
      </c>
      <c r="E129" s="193" t="s">
        <v>3</v>
      </c>
      <c r="F129" s="194" t="s">
        <v>179</v>
      </c>
      <c r="G129" s="13"/>
      <c r="H129" s="195">
        <v>6</v>
      </c>
      <c r="I129" s="196"/>
      <c r="J129" s="13"/>
      <c r="K129" s="13"/>
      <c r="L129" s="192"/>
      <c r="M129" s="197"/>
      <c r="N129" s="198"/>
      <c r="O129" s="198"/>
      <c r="P129" s="198"/>
      <c r="Q129" s="198"/>
      <c r="R129" s="198"/>
      <c r="S129" s="198"/>
      <c r="T129" s="19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3" t="s">
        <v>267</v>
      </c>
      <c r="AU129" s="193" t="s">
        <v>81</v>
      </c>
      <c r="AV129" s="13" t="s">
        <v>81</v>
      </c>
      <c r="AW129" s="13" t="s">
        <v>33</v>
      </c>
      <c r="AX129" s="13" t="s">
        <v>79</v>
      </c>
      <c r="AY129" s="193" t="s">
        <v>150</v>
      </c>
    </row>
    <row r="130" s="14" customFormat="1">
      <c r="A130" s="14"/>
      <c r="B130" s="200"/>
      <c r="C130" s="14"/>
      <c r="D130" s="179" t="s">
        <v>267</v>
      </c>
      <c r="E130" s="201" t="s">
        <v>3</v>
      </c>
      <c r="F130" s="202" t="s">
        <v>592</v>
      </c>
      <c r="G130" s="14"/>
      <c r="H130" s="201" t="s">
        <v>3</v>
      </c>
      <c r="I130" s="203"/>
      <c r="J130" s="14"/>
      <c r="K130" s="14"/>
      <c r="L130" s="200"/>
      <c r="M130" s="204"/>
      <c r="N130" s="205"/>
      <c r="O130" s="205"/>
      <c r="P130" s="205"/>
      <c r="Q130" s="205"/>
      <c r="R130" s="205"/>
      <c r="S130" s="205"/>
      <c r="T130" s="20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1" t="s">
        <v>267</v>
      </c>
      <c r="AU130" s="201" t="s">
        <v>81</v>
      </c>
      <c r="AV130" s="14" t="s">
        <v>79</v>
      </c>
      <c r="AW130" s="14" t="s">
        <v>33</v>
      </c>
      <c r="AX130" s="14" t="s">
        <v>71</v>
      </c>
      <c r="AY130" s="201" t="s">
        <v>150</v>
      </c>
    </row>
    <row r="131" s="2" customFormat="1" ht="24.15" customHeight="1">
      <c r="A131" s="39"/>
      <c r="B131" s="165"/>
      <c r="C131" s="207" t="s">
        <v>9</v>
      </c>
      <c r="D131" s="207" t="s">
        <v>372</v>
      </c>
      <c r="E131" s="208" t="s">
        <v>593</v>
      </c>
      <c r="F131" s="209" t="s">
        <v>594</v>
      </c>
      <c r="G131" s="210" t="s">
        <v>217</v>
      </c>
      <c r="H131" s="211">
        <v>2</v>
      </c>
      <c r="I131" s="212"/>
      <c r="J131" s="213">
        <f>ROUND(I131*H131,2)</f>
        <v>0</v>
      </c>
      <c r="K131" s="209" t="s">
        <v>3</v>
      </c>
      <c r="L131" s="214"/>
      <c r="M131" s="215" t="s">
        <v>3</v>
      </c>
      <c r="N131" s="216" t="s">
        <v>42</v>
      </c>
      <c r="O131" s="73"/>
      <c r="P131" s="175">
        <f>O131*H131</f>
        <v>0</v>
      </c>
      <c r="Q131" s="175">
        <v>0.0040000000000000001</v>
      </c>
      <c r="R131" s="175">
        <f>Q131*H131</f>
        <v>0.0080000000000000002</v>
      </c>
      <c r="S131" s="175">
        <v>0</v>
      </c>
      <c r="T131" s="17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77" t="s">
        <v>192</v>
      </c>
      <c r="AT131" s="177" t="s">
        <v>372</v>
      </c>
      <c r="AU131" s="177" t="s">
        <v>81</v>
      </c>
      <c r="AY131" s="20" t="s">
        <v>150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20" t="s">
        <v>79</v>
      </c>
      <c r="BK131" s="178">
        <f>ROUND(I131*H131,2)</f>
        <v>0</v>
      </c>
      <c r="BL131" s="20" t="s">
        <v>169</v>
      </c>
      <c r="BM131" s="177" t="s">
        <v>1206</v>
      </c>
    </row>
    <row r="132" s="2" customFormat="1">
      <c r="A132" s="39"/>
      <c r="B132" s="40"/>
      <c r="C132" s="39"/>
      <c r="D132" s="179" t="s">
        <v>159</v>
      </c>
      <c r="E132" s="39"/>
      <c r="F132" s="180" t="s">
        <v>591</v>
      </c>
      <c r="G132" s="39"/>
      <c r="H132" s="39"/>
      <c r="I132" s="181"/>
      <c r="J132" s="39"/>
      <c r="K132" s="39"/>
      <c r="L132" s="40"/>
      <c r="M132" s="182"/>
      <c r="N132" s="18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159</v>
      </c>
      <c r="AU132" s="20" t="s">
        <v>81</v>
      </c>
    </row>
    <row r="133" s="13" customFormat="1">
      <c r="A133" s="13"/>
      <c r="B133" s="192"/>
      <c r="C133" s="13"/>
      <c r="D133" s="179" t="s">
        <v>267</v>
      </c>
      <c r="E133" s="193" t="s">
        <v>3</v>
      </c>
      <c r="F133" s="194" t="s">
        <v>81</v>
      </c>
      <c r="G133" s="13"/>
      <c r="H133" s="195">
        <v>2</v>
      </c>
      <c r="I133" s="196"/>
      <c r="J133" s="13"/>
      <c r="K133" s="13"/>
      <c r="L133" s="192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267</v>
      </c>
      <c r="AU133" s="193" t="s">
        <v>81</v>
      </c>
      <c r="AV133" s="13" t="s">
        <v>81</v>
      </c>
      <c r="AW133" s="13" t="s">
        <v>33</v>
      </c>
      <c r="AX133" s="13" t="s">
        <v>79</v>
      </c>
      <c r="AY133" s="193" t="s">
        <v>150</v>
      </c>
    </row>
    <row r="134" s="14" customFormat="1">
      <c r="A134" s="14"/>
      <c r="B134" s="200"/>
      <c r="C134" s="14"/>
      <c r="D134" s="179" t="s">
        <v>267</v>
      </c>
      <c r="E134" s="201" t="s">
        <v>3</v>
      </c>
      <c r="F134" s="202" t="s">
        <v>592</v>
      </c>
      <c r="G134" s="14"/>
      <c r="H134" s="201" t="s">
        <v>3</v>
      </c>
      <c r="I134" s="203"/>
      <c r="J134" s="14"/>
      <c r="K134" s="14"/>
      <c r="L134" s="200"/>
      <c r="M134" s="204"/>
      <c r="N134" s="205"/>
      <c r="O134" s="205"/>
      <c r="P134" s="205"/>
      <c r="Q134" s="205"/>
      <c r="R134" s="205"/>
      <c r="S134" s="205"/>
      <c r="T134" s="20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1" t="s">
        <v>267</v>
      </c>
      <c r="AU134" s="201" t="s">
        <v>81</v>
      </c>
      <c r="AV134" s="14" t="s">
        <v>79</v>
      </c>
      <c r="AW134" s="14" t="s">
        <v>33</v>
      </c>
      <c r="AX134" s="14" t="s">
        <v>71</v>
      </c>
      <c r="AY134" s="201" t="s">
        <v>150</v>
      </c>
    </row>
    <row r="135" s="2" customFormat="1" ht="24.15" customHeight="1">
      <c r="A135" s="39"/>
      <c r="B135" s="165"/>
      <c r="C135" s="207" t="s">
        <v>330</v>
      </c>
      <c r="D135" s="207" t="s">
        <v>372</v>
      </c>
      <c r="E135" s="208" t="s">
        <v>1207</v>
      </c>
      <c r="F135" s="209" t="s">
        <v>1208</v>
      </c>
      <c r="G135" s="210" t="s">
        <v>217</v>
      </c>
      <c r="H135" s="211">
        <v>1</v>
      </c>
      <c r="I135" s="212"/>
      <c r="J135" s="213">
        <f>ROUND(I135*H135,2)</f>
        <v>0</v>
      </c>
      <c r="K135" s="209" t="s">
        <v>3</v>
      </c>
      <c r="L135" s="214"/>
      <c r="M135" s="215" t="s">
        <v>3</v>
      </c>
      <c r="N135" s="216" t="s">
        <v>42</v>
      </c>
      <c r="O135" s="73"/>
      <c r="P135" s="175">
        <f>O135*H135</f>
        <v>0</v>
      </c>
      <c r="Q135" s="175">
        <v>0.0040000000000000001</v>
      </c>
      <c r="R135" s="175">
        <f>Q135*H135</f>
        <v>0.0040000000000000001</v>
      </c>
      <c r="S135" s="175">
        <v>0</v>
      </c>
      <c r="T135" s="17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7" t="s">
        <v>192</v>
      </c>
      <c r="AT135" s="177" t="s">
        <v>372</v>
      </c>
      <c r="AU135" s="177" t="s">
        <v>81</v>
      </c>
      <c r="AY135" s="20" t="s">
        <v>150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20" t="s">
        <v>79</v>
      </c>
      <c r="BK135" s="178">
        <f>ROUND(I135*H135,2)</f>
        <v>0</v>
      </c>
      <c r="BL135" s="20" t="s">
        <v>169</v>
      </c>
      <c r="BM135" s="177" t="s">
        <v>1209</v>
      </c>
    </row>
    <row r="136" s="2" customFormat="1">
      <c r="A136" s="39"/>
      <c r="B136" s="40"/>
      <c r="C136" s="39"/>
      <c r="D136" s="179" t="s">
        <v>159</v>
      </c>
      <c r="E136" s="39"/>
      <c r="F136" s="180" t="s">
        <v>591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159</v>
      </c>
      <c r="AU136" s="20" t="s">
        <v>81</v>
      </c>
    </row>
    <row r="137" s="13" customFormat="1">
      <c r="A137" s="13"/>
      <c r="B137" s="192"/>
      <c r="C137" s="13"/>
      <c r="D137" s="179" t="s">
        <v>267</v>
      </c>
      <c r="E137" s="193" t="s">
        <v>3</v>
      </c>
      <c r="F137" s="194" t="s">
        <v>79</v>
      </c>
      <c r="G137" s="13"/>
      <c r="H137" s="195">
        <v>1</v>
      </c>
      <c r="I137" s="196"/>
      <c r="J137" s="13"/>
      <c r="K137" s="13"/>
      <c r="L137" s="192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3" t="s">
        <v>267</v>
      </c>
      <c r="AU137" s="193" t="s">
        <v>81</v>
      </c>
      <c r="AV137" s="13" t="s">
        <v>81</v>
      </c>
      <c r="AW137" s="13" t="s">
        <v>33</v>
      </c>
      <c r="AX137" s="13" t="s">
        <v>79</v>
      </c>
      <c r="AY137" s="193" t="s">
        <v>150</v>
      </c>
    </row>
    <row r="138" s="14" customFormat="1">
      <c r="A138" s="14"/>
      <c r="B138" s="200"/>
      <c r="C138" s="14"/>
      <c r="D138" s="179" t="s">
        <v>267</v>
      </c>
      <c r="E138" s="201" t="s">
        <v>3</v>
      </c>
      <c r="F138" s="202" t="s">
        <v>592</v>
      </c>
      <c r="G138" s="14"/>
      <c r="H138" s="201" t="s">
        <v>3</v>
      </c>
      <c r="I138" s="203"/>
      <c r="J138" s="14"/>
      <c r="K138" s="14"/>
      <c r="L138" s="200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1" t="s">
        <v>267</v>
      </c>
      <c r="AU138" s="201" t="s">
        <v>81</v>
      </c>
      <c r="AV138" s="14" t="s">
        <v>79</v>
      </c>
      <c r="AW138" s="14" t="s">
        <v>33</v>
      </c>
      <c r="AX138" s="14" t="s">
        <v>71</v>
      </c>
      <c r="AY138" s="201" t="s">
        <v>150</v>
      </c>
    </row>
    <row r="139" s="2" customFormat="1" ht="21.75" customHeight="1">
      <c r="A139" s="39"/>
      <c r="B139" s="165"/>
      <c r="C139" s="207" t="s">
        <v>336</v>
      </c>
      <c r="D139" s="207" t="s">
        <v>372</v>
      </c>
      <c r="E139" s="208" t="s">
        <v>596</v>
      </c>
      <c r="F139" s="209" t="s">
        <v>1210</v>
      </c>
      <c r="G139" s="210" t="s">
        <v>217</v>
      </c>
      <c r="H139" s="211">
        <v>1</v>
      </c>
      <c r="I139" s="212"/>
      <c r="J139" s="213">
        <f>ROUND(I139*H139,2)</f>
        <v>0</v>
      </c>
      <c r="K139" s="209" t="s">
        <v>3</v>
      </c>
      <c r="L139" s="214"/>
      <c r="M139" s="215" t="s">
        <v>3</v>
      </c>
      <c r="N139" s="216" t="s">
        <v>42</v>
      </c>
      <c r="O139" s="73"/>
      <c r="P139" s="175">
        <f>O139*H139</f>
        <v>0</v>
      </c>
      <c r="Q139" s="175">
        <v>0.0040000000000000001</v>
      </c>
      <c r="R139" s="175">
        <f>Q139*H139</f>
        <v>0.0040000000000000001</v>
      </c>
      <c r="S139" s="175">
        <v>0</v>
      </c>
      <c r="T139" s="17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77" t="s">
        <v>192</v>
      </c>
      <c r="AT139" s="177" t="s">
        <v>372</v>
      </c>
      <c r="AU139" s="177" t="s">
        <v>81</v>
      </c>
      <c r="AY139" s="20" t="s">
        <v>150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20" t="s">
        <v>79</v>
      </c>
      <c r="BK139" s="178">
        <f>ROUND(I139*H139,2)</f>
        <v>0</v>
      </c>
      <c r="BL139" s="20" t="s">
        <v>169</v>
      </c>
      <c r="BM139" s="177" t="s">
        <v>1211</v>
      </c>
    </row>
    <row r="140" s="2" customFormat="1">
      <c r="A140" s="39"/>
      <c r="B140" s="40"/>
      <c r="C140" s="39"/>
      <c r="D140" s="179" t="s">
        <v>159</v>
      </c>
      <c r="E140" s="39"/>
      <c r="F140" s="180" t="s">
        <v>591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159</v>
      </c>
      <c r="AU140" s="20" t="s">
        <v>81</v>
      </c>
    </row>
    <row r="141" s="13" customFormat="1">
      <c r="A141" s="13"/>
      <c r="B141" s="192"/>
      <c r="C141" s="13"/>
      <c r="D141" s="179" t="s">
        <v>267</v>
      </c>
      <c r="E141" s="193" t="s">
        <v>3</v>
      </c>
      <c r="F141" s="194" t="s">
        <v>79</v>
      </c>
      <c r="G141" s="13"/>
      <c r="H141" s="195">
        <v>1</v>
      </c>
      <c r="I141" s="196"/>
      <c r="J141" s="13"/>
      <c r="K141" s="13"/>
      <c r="L141" s="192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267</v>
      </c>
      <c r="AU141" s="193" t="s">
        <v>81</v>
      </c>
      <c r="AV141" s="13" t="s">
        <v>81</v>
      </c>
      <c r="AW141" s="13" t="s">
        <v>33</v>
      </c>
      <c r="AX141" s="13" t="s">
        <v>79</v>
      </c>
      <c r="AY141" s="193" t="s">
        <v>150</v>
      </c>
    </row>
    <row r="142" s="14" customFormat="1">
      <c r="A142" s="14"/>
      <c r="B142" s="200"/>
      <c r="C142" s="14"/>
      <c r="D142" s="179" t="s">
        <v>267</v>
      </c>
      <c r="E142" s="201" t="s">
        <v>3</v>
      </c>
      <c r="F142" s="202" t="s">
        <v>592</v>
      </c>
      <c r="G142" s="14"/>
      <c r="H142" s="201" t="s">
        <v>3</v>
      </c>
      <c r="I142" s="203"/>
      <c r="J142" s="14"/>
      <c r="K142" s="14"/>
      <c r="L142" s="200"/>
      <c r="M142" s="204"/>
      <c r="N142" s="205"/>
      <c r="O142" s="205"/>
      <c r="P142" s="205"/>
      <c r="Q142" s="205"/>
      <c r="R142" s="205"/>
      <c r="S142" s="205"/>
      <c r="T142" s="20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1" t="s">
        <v>267</v>
      </c>
      <c r="AU142" s="201" t="s">
        <v>81</v>
      </c>
      <c r="AV142" s="14" t="s">
        <v>79</v>
      </c>
      <c r="AW142" s="14" t="s">
        <v>33</v>
      </c>
      <c r="AX142" s="14" t="s">
        <v>71</v>
      </c>
      <c r="AY142" s="201" t="s">
        <v>150</v>
      </c>
    </row>
    <row r="143" s="2" customFormat="1" ht="24.15" customHeight="1">
      <c r="A143" s="39"/>
      <c r="B143" s="165"/>
      <c r="C143" s="207" t="s">
        <v>344</v>
      </c>
      <c r="D143" s="207" t="s">
        <v>372</v>
      </c>
      <c r="E143" s="208" t="s">
        <v>599</v>
      </c>
      <c r="F143" s="209" t="s">
        <v>600</v>
      </c>
      <c r="G143" s="210" t="s">
        <v>217</v>
      </c>
      <c r="H143" s="211">
        <v>2</v>
      </c>
      <c r="I143" s="212"/>
      <c r="J143" s="213">
        <f>ROUND(I143*H143,2)</f>
        <v>0</v>
      </c>
      <c r="K143" s="209" t="s">
        <v>3</v>
      </c>
      <c r="L143" s="214"/>
      <c r="M143" s="215" t="s">
        <v>3</v>
      </c>
      <c r="N143" s="216" t="s">
        <v>42</v>
      </c>
      <c r="O143" s="73"/>
      <c r="P143" s="175">
        <f>O143*H143</f>
        <v>0</v>
      </c>
      <c r="Q143" s="175">
        <v>0.0040000000000000001</v>
      </c>
      <c r="R143" s="175">
        <f>Q143*H143</f>
        <v>0.0080000000000000002</v>
      </c>
      <c r="S143" s="175">
        <v>0</v>
      </c>
      <c r="T143" s="17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7" t="s">
        <v>192</v>
      </c>
      <c r="AT143" s="177" t="s">
        <v>372</v>
      </c>
      <c r="AU143" s="177" t="s">
        <v>81</v>
      </c>
      <c r="AY143" s="20" t="s">
        <v>150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0" t="s">
        <v>79</v>
      </c>
      <c r="BK143" s="178">
        <f>ROUND(I143*H143,2)</f>
        <v>0</v>
      </c>
      <c r="BL143" s="20" t="s">
        <v>169</v>
      </c>
      <c r="BM143" s="177" t="s">
        <v>1212</v>
      </c>
    </row>
    <row r="144" s="2" customFormat="1">
      <c r="A144" s="39"/>
      <c r="B144" s="40"/>
      <c r="C144" s="39"/>
      <c r="D144" s="179" t="s">
        <v>159</v>
      </c>
      <c r="E144" s="39"/>
      <c r="F144" s="180" t="s">
        <v>591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159</v>
      </c>
      <c r="AU144" s="20" t="s">
        <v>81</v>
      </c>
    </row>
    <row r="145" s="13" customFormat="1">
      <c r="A145" s="13"/>
      <c r="B145" s="192"/>
      <c r="C145" s="13"/>
      <c r="D145" s="179" t="s">
        <v>267</v>
      </c>
      <c r="E145" s="193" t="s">
        <v>3</v>
      </c>
      <c r="F145" s="194" t="s">
        <v>81</v>
      </c>
      <c r="G145" s="13"/>
      <c r="H145" s="195">
        <v>2</v>
      </c>
      <c r="I145" s="196"/>
      <c r="J145" s="13"/>
      <c r="K145" s="13"/>
      <c r="L145" s="192"/>
      <c r="M145" s="197"/>
      <c r="N145" s="198"/>
      <c r="O145" s="198"/>
      <c r="P145" s="198"/>
      <c r="Q145" s="198"/>
      <c r="R145" s="198"/>
      <c r="S145" s="198"/>
      <c r="T145" s="19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3" t="s">
        <v>267</v>
      </c>
      <c r="AU145" s="193" t="s">
        <v>81</v>
      </c>
      <c r="AV145" s="13" t="s">
        <v>81</v>
      </c>
      <c r="AW145" s="13" t="s">
        <v>33</v>
      </c>
      <c r="AX145" s="13" t="s">
        <v>79</v>
      </c>
      <c r="AY145" s="193" t="s">
        <v>150</v>
      </c>
    </row>
    <row r="146" s="14" customFormat="1">
      <c r="A146" s="14"/>
      <c r="B146" s="200"/>
      <c r="C146" s="14"/>
      <c r="D146" s="179" t="s">
        <v>267</v>
      </c>
      <c r="E146" s="201" t="s">
        <v>3</v>
      </c>
      <c r="F146" s="202" t="s">
        <v>592</v>
      </c>
      <c r="G146" s="14"/>
      <c r="H146" s="201" t="s">
        <v>3</v>
      </c>
      <c r="I146" s="203"/>
      <c r="J146" s="14"/>
      <c r="K146" s="14"/>
      <c r="L146" s="200"/>
      <c r="M146" s="204"/>
      <c r="N146" s="205"/>
      <c r="O146" s="205"/>
      <c r="P146" s="205"/>
      <c r="Q146" s="205"/>
      <c r="R146" s="205"/>
      <c r="S146" s="205"/>
      <c r="T146" s="20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1" t="s">
        <v>267</v>
      </c>
      <c r="AU146" s="201" t="s">
        <v>81</v>
      </c>
      <c r="AV146" s="14" t="s">
        <v>79</v>
      </c>
      <c r="AW146" s="14" t="s">
        <v>33</v>
      </c>
      <c r="AX146" s="14" t="s">
        <v>71</v>
      </c>
      <c r="AY146" s="201" t="s">
        <v>150</v>
      </c>
    </row>
    <row r="147" s="2" customFormat="1" ht="24.15" customHeight="1">
      <c r="A147" s="39"/>
      <c r="B147" s="165"/>
      <c r="C147" s="166" t="s">
        <v>350</v>
      </c>
      <c r="D147" s="166" t="s">
        <v>153</v>
      </c>
      <c r="E147" s="167" t="s">
        <v>602</v>
      </c>
      <c r="F147" s="168" t="s">
        <v>603</v>
      </c>
      <c r="G147" s="169" t="s">
        <v>217</v>
      </c>
      <c r="H147" s="170">
        <v>382</v>
      </c>
      <c r="I147" s="171"/>
      <c r="J147" s="172">
        <f>ROUND(I147*H147,2)</f>
        <v>0</v>
      </c>
      <c r="K147" s="168" t="s">
        <v>262</v>
      </c>
      <c r="L147" s="40"/>
      <c r="M147" s="173" t="s">
        <v>3</v>
      </c>
      <c r="N147" s="174" t="s">
        <v>42</v>
      </c>
      <c r="O147" s="73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177" t="s">
        <v>169</v>
      </c>
      <c r="AT147" s="177" t="s">
        <v>153</v>
      </c>
      <c r="AU147" s="177" t="s">
        <v>81</v>
      </c>
      <c r="AY147" s="20" t="s">
        <v>150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20" t="s">
        <v>79</v>
      </c>
      <c r="BK147" s="178">
        <f>ROUND(I147*H147,2)</f>
        <v>0</v>
      </c>
      <c r="BL147" s="20" t="s">
        <v>169</v>
      </c>
      <c r="BM147" s="177" t="s">
        <v>1213</v>
      </c>
    </row>
    <row r="148" s="2" customFormat="1">
      <c r="A148" s="39"/>
      <c r="B148" s="40"/>
      <c r="C148" s="39"/>
      <c r="D148" s="179" t="s">
        <v>159</v>
      </c>
      <c r="E148" s="39"/>
      <c r="F148" s="180" t="s">
        <v>605</v>
      </c>
      <c r="G148" s="39"/>
      <c r="H148" s="39"/>
      <c r="I148" s="181"/>
      <c r="J148" s="39"/>
      <c r="K148" s="39"/>
      <c r="L148" s="40"/>
      <c r="M148" s="182"/>
      <c r="N148" s="183"/>
      <c r="O148" s="73"/>
      <c r="P148" s="73"/>
      <c r="Q148" s="73"/>
      <c r="R148" s="73"/>
      <c r="S148" s="73"/>
      <c r="T148" s="7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20" t="s">
        <v>159</v>
      </c>
      <c r="AU148" s="20" t="s">
        <v>81</v>
      </c>
    </row>
    <row r="149" s="2" customFormat="1">
      <c r="A149" s="39"/>
      <c r="B149" s="40"/>
      <c r="C149" s="39"/>
      <c r="D149" s="190" t="s">
        <v>265</v>
      </c>
      <c r="E149" s="39"/>
      <c r="F149" s="191" t="s">
        <v>606</v>
      </c>
      <c r="G149" s="39"/>
      <c r="H149" s="39"/>
      <c r="I149" s="181"/>
      <c r="J149" s="39"/>
      <c r="K149" s="39"/>
      <c r="L149" s="40"/>
      <c r="M149" s="182"/>
      <c r="N149" s="183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265</v>
      </c>
      <c r="AU149" s="20" t="s">
        <v>81</v>
      </c>
    </row>
    <row r="150" s="13" customFormat="1">
      <c r="A150" s="13"/>
      <c r="B150" s="192"/>
      <c r="C150" s="13"/>
      <c r="D150" s="179" t="s">
        <v>267</v>
      </c>
      <c r="E150" s="193" t="s">
        <v>561</v>
      </c>
      <c r="F150" s="194" t="s">
        <v>1214</v>
      </c>
      <c r="G150" s="13"/>
      <c r="H150" s="195">
        <v>382</v>
      </c>
      <c r="I150" s="196"/>
      <c r="J150" s="13"/>
      <c r="K150" s="13"/>
      <c r="L150" s="192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267</v>
      </c>
      <c r="AU150" s="193" t="s">
        <v>81</v>
      </c>
      <c r="AV150" s="13" t="s">
        <v>81</v>
      </c>
      <c r="AW150" s="13" t="s">
        <v>33</v>
      </c>
      <c r="AX150" s="13" t="s">
        <v>79</v>
      </c>
      <c r="AY150" s="193" t="s">
        <v>150</v>
      </c>
    </row>
    <row r="151" s="2" customFormat="1" ht="16.5" customHeight="1">
      <c r="A151" s="39"/>
      <c r="B151" s="165"/>
      <c r="C151" s="207" t="s">
        <v>357</v>
      </c>
      <c r="D151" s="207" t="s">
        <v>372</v>
      </c>
      <c r="E151" s="208" t="s">
        <v>607</v>
      </c>
      <c r="F151" s="209" t="s">
        <v>608</v>
      </c>
      <c r="G151" s="210" t="s">
        <v>217</v>
      </c>
      <c r="H151" s="211">
        <v>27</v>
      </c>
      <c r="I151" s="212"/>
      <c r="J151" s="213">
        <f>ROUND(I151*H151,2)</f>
        <v>0</v>
      </c>
      <c r="K151" s="209" t="s">
        <v>3</v>
      </c>
      <c r="L151" s="214"/>
      <c r="M151" s="215" t="s">
        <v>3</v>
      </c>
      <c r="N151" s="216" t="s">
        <v>42</v>
      </c>
      <c r="O151" s="73"/>
      <c r="P151" s="175">
        <f>O151*H151</f>
        <v>0</v>
      </c>
      <c r="Q151" s="175">
        <v>0.0089999999999999993</v>
      </c>
      <c r="R151" s="175">
        <f>Q151*H151</f>
        <v>0.24299999999999999</v>
      </c>
      <c r="S151" s="175">
        <v>0</v>
      </c>
      <c r="T151" s="17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7" t="s">
        <v>192</v>
      </c>
      <c r="AT151" s="177" t="s">
        <v>372</v>
      </c>
      <c r="AU151" s="177" t="s">
        <v>81</v>
      </c>
      <c r="AY151" s="20" t="s">
        <v>150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20" t="s">
        <v>79</v>
      </c>
      <c r="BK151" s="178">
        <f>ROUND(I151*H151,2)</f>
        <v>0</v>
      </c>
      <c r="BL151" s="20" t="s">
        <v>169</v>
      </c>
      <c r="BM151" s="177" t="s">
        <v>1215</v>
      </c>
    </row>
    <row r="152" s="2" customFormat="1">
      <c r="A152" s="39"/>
      <c r="B152" s="40"/>
      <c r="C152" s="39"/>
      <c r="D152" s="179" t="s">
        <v>159</v>
      </c>
      <c r="E152" s="39"/>
      <c r="F152" s="180" t="s">
        <v>610</v>
      </c>
      <c r="G152" s="39"/>
      <c r="H152" s="39"/>
      <c r="I152" s="181"/>
      <c r="J152" s="39"/>
      <c r="K152" s="39"/>
      <c r="L152" s="40"/>
      <c r="M152" s="182"/>
      <c r="N152" s="18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159</v>
      </c>
      <c r="AU152" s="20" t="s">
        <v>81</v>
      </c>
    </row>
    <row r="153" s="13" customFormat="1">
      <c r="A153" s="13"/>
      <c r="B153" s="192"/>
      <c r="C153" s="13"/>
      <c r="D153" s="179" t="s">
        <v>267</v>
      </c>
      <c r="E153" s="193" t="s">
        <v>3</v>
      </c>
      <c r="F153" s="194" t="s">
        <v>433</v>
      </c>
      <c r="G153" s="13"/>
      <c r="H153" s="195">
        <v>27</v>
      </c>
      <c r="I153" s="196"/>
      <c r="J153" s="13"/>
      <c r="K153" s="13"/>
      <c r="L153" s="192"/>
      <c r="M153" s="197"/>
      <c r="N153" s="198"/>
      <c r="O153" s="198"/>
      <c r="P153" s="198"/>
      <c r="Q153" s="198"/>
      <c r="R153" s="198"/>
      <c r="S153" s="198"/>
      <c r="T153" s="19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3" t="s">
        <v>267</v>
      </c>
      <c r="AU153" s="193" t="s">
        <v>81</v>
      </c>
      <c r="AV153" s="13" t="s">
        <v>81</v>
      </c>
      <c r="AW153" s="13" t="s">
        <v>33</v>
      </c>
      <c r="AX153" s="13" t="s">
        <v>79</v>
      </c>
      <c r="AY153" s="193" t="s">
        <v>150</v>
      </c>
    </row>
    <row r="154" s="2" customFormat="1" ht="16.5" customHeight="1">
      <c r="A154" s="39"/>
      <c r="B154" s="165"/>
      <c r="C154" s="207" t="s">
        <v>364</v>
      </c>
      <c r="D154" s="207" t="s">
        <v>372</v>
      </c>
      <c r="E154" s="208" t="s">
        <v>611</v>
      </c>
      <c r="F154" s="209" t="s">
        <v>612</v>
      </c>
      <c r="G154" s="210" t="s">
        <v>217</v>
      </c>
      <c r="H154" s="211">
        <v>33</v>
      </c>
      <c r="I154" s="212"/>
      <c r="J154" s="213">
        <f>ROUND(I154*H154,2)</f>
        <v>0</v>
      </c>
      <c r="K154" s="209" t="s">
        <v>3</v>
      </c>
      <c r="L154" s="214"/>
      <c r="M154" s="215" t="s">
        <v>3</v>
      </c>
      <c r="N154" s="216" t="s">
        <v>42</v>
      </c>
      <c r="O154" s="73"/>
      <c r="P154" s="175">
        <f>O154*H154</f>
        <v>0</v>
      </c>
      <c r="Q154" s="175">
        <v>0.0089999999999999993</v>
      </c>
      <c r="R154" s="175">
        <f>Q154*H154</f>
        <v>0.29699999999999999</v>
      </c>
      <c r="S154" s="175">
        <v>0</v>
      </c>
      <c r="T154" s="17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77" t="s">
        <v>192</v>
      </c>
      <c r="AT154" s="177" t="s">
        <v>372</v>
      </c>
      <c r="AU154" s="177" t="s">
        <v>81</v>
      </c>
      <c r="AY154" s="20" t="s">
        <v>150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20" t="s">
        <v>79</v>
      </c>
      <c r="BK154" s="178">
        <f>ROUND(I154*H154,2)</f>
        <v>0</v>
      </c>
      <c r="BL154" s="20" t="s">
        <v>169</v>
      </c>
      <c r="BM154" s="177" t="s">
        <v>1216</v>
      </c>
    </row>
    <row r="155" s="2" customFormat="1">
      <c r="A155" s="39"/>
      <c r="B155" s="40"/>
      <c r="C155" s="39"/>
      <c r="D155" s="179" t="s">
        <v>159</v>
      </c>
      <c r="E155" s="39"/>
      <c r="F155" s="180" t="s">
        <v>610</v>
      </c>
      <c r="G155" s="39"/>
      <c r="H155" s="39"/>
      <c r="I155" s="181"/>
      <c r="J155" s="39"/>
      <c r="K155" s="39"/>
      <c r="L155" s="40"/>
      <c r="M155" s="182"/>
      <c r="N155" s="183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159</v>
      </c>
      <c r="AU155" s="20" t="s">
        <v>81</v>
      </c>
    </row>
    <row r="156" s="13" customFormat="1">
      <c r="A156" s="13"/>
      <c r="B156" s="192"/>
      <c r="C156" s="13"/>
      <c r="D156" s="179" t="s">
        <v>267</v>
      </c>
      <c r="E156" s="193" t="s">
        <v>3</v>
      </c>
      <c r="F156" s="194" t="s">
        <v>480</v>
      </c>
      <c r="G156" s="13"/>
      <c r="H156" s="195">
        <v>33</v>
      </c>
      <c r="I156" s="196"/>
      <c r="J156" s="13"/>
      <c r="K156" s="13"/>
      <c r="L156" s="192"/>
      <c r="M156" s="197"/>
      <c r="N156" s="198"/>
      <c r="O156" s="198"/>
      <c r="P156" s="198"/>
      <c r="Q156" s="198"/>
      <c r="R156" s="198"/>
      <c r="S156" s="198"/>
      <c r="T156" s="19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3" t="s">
        <v>267</v>
      </c>
      <c r="AU156" s="193" t="s">
        <v>81</v>
      </c>
      <c r="AV156" s="13" t="s">
        <v>81</v>
      </c>
      <c r="AW156" s="13" t="s">
        <v>33</v>
      </c>
      <c r="AX156" s="13" t="s">
        <v>79</v>
      </c>
      <c r="AY156" s="193" t="s">
        <v>150</v>
      </c>
    </row>
    <row r="157" s="2" customFormat="1" ht="16.5" customHeight="1">
      <c r="A157" s="39"/>
      <c r="B157" s="165"/>
      <c r="C157" s="207" t="s">
        <v>520</v>
      </c>
      <c r="D157" s="207" t="s">
        <v>372</v>
      </c>
      <c r="E157" s="208" t="s">
        <v>1217</v>
      </c>
      <c r="F157" s="209" t="s">
        <v>627</v>
      </c>
      <c r="G157" s="210" t="s">
        <v>217</v>
      </c>
      <c r="H157" s="211">
        <v>158</v>
      </c>
      <c r="I157" s="212"/>
      <c r="J157" s="213">
        <f>ROUND(I157*H157,2)</f>
        <v>0</v>
      </c>
      <c r="K157" s="209" t="s">
        <v>3</v>
      </c>
      <c r="L157" s="214"/>
      <c r="M157" s="215" t="s">
        <v>3</v>
      </c>
      <c r="N157" s="216" t="s">
        <v>42</v>
      </c>
      <c r="O157" s="73"/>
      <c r="P157" s="175">
        <f>O157*H157</f>
        <v>0</v>
      </c>
      <c r="Q157" s="175">
        <v>0.0089999999999999993</v>
      </c>
      <c r="R157" s="175">
        <f>Q157*H157</f>
        <v>1.4219999999999999</v>
      </c>
      <c r="S157" s="175">
        <v>0</v>
      </c>
      <c r="T157" s="17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77" t="s">
        <v>192</v>
      </c>
      <c r="AT157" s="177" t="s">
        <v>372</v>
      </c>
      <c r="AU157" s="177" t="s">
        <v>81</v>
      </c>
      <c r="AY157" s="20" t="s">
        <v>150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20" t="s">
        <v>79</v>
      </c>
      <c r="BK157" s="178">
        <f>ROUND(I157*H157,2)</f>
        <v>0</v>
      </c>
      <c r="BL157" s="20" t="s">
        <v>169</v>
      </c>
      <c r="BM157" s="177" t="s">
        <v>1218</v>
      </c>
    </row>
    <row r="158" s="2" customFormat="1">
      <c r="A158" s="39"/>
      <c r="B158" s="40"/>
      <c r="C158" s="39"/>
      <c r="D158" s="179" t="s">
        <v>159</v>
      </c>
      <c r="E158" s="39"/>
      <c r="F158" s="180" t="s">
        <v>610</v>
      </c>
      <c r="G158" s="39"/>
      <c r="H158" s="39"/>
      <c r="I158" s="181"/>
      <c r="J158" s="39"/>
      <c r="K158" s="39"/>
      <c r="L158" s="40"/>
      <c r="M158" s="182"/>
      <c r="N158" s="183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159</v>
      </c>
      <c r="AU158" s="20" t="s">
        <v>81</v>
      </c>
    </row>
    <row r="159" s="13" customFormat="1">
      <c r="A159" s="13"/>
      <c r="B159" s="192"/>
      <c r="C159" s="13"/>
      <c r="D159" s="179" t="s">
        <v>267</v>
      </c>
      <c r="E159" s="193" t="s">
        <v>3</v>
      </c>
      <c r="F159" s="194" t="s">
        <v>1219</v>
      </c>
      <c r="G159" s="13"/>
      <c r="H159" s="195">
        <v>158</v>
      </c>
      <c r="I159" s="196"/>
      <c r="J159" s="13"/>
      <c r="K159" s="13"/>
      <c r="L159" s="192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267</v>
      </c>
      <c r="AU159" s="193" t="s">
        <v>81</v>
      </c>
      <c r="AV159" s="13" t="s">
        <v>81</v>
      </c>
      <c r="AW159" s="13" t="s">
        <v>33</v>
      </c>
      <c r="AX159" s="13" t="s">
        <v>79</v>
      </c>
      <c r="AY159" s="193" t="s">
        <v>150</v>
      </c>
    </row>
    <row r="160" s="2" customFormat="1" ht="16.5" customHeight="1">
      <c r="A160" s="39"/>
      <c r="B160" s="165"/>
      <c r="C160" s="207" t="s">
        <v>371</v>
      </c>
      <c r="D160" s="207" t="s">
        <v>372</v>
      </c>
      <c r="E160" s="208" t="s">
        <v>614</v>
      </c>
      <c r="F160" s="209" t="s">
        <v>615</v>
      </c>
      <c r="G160" s="210" t="s">
        <v>217</v>
      </c>
      <c r="H160" s="211">
        <v>30</v>
      </c>
      <c r="I160" s="212"/>
      <c r="J160" s="213">
        <f>ROUND(I160*H160,2)</f>
        <v>0</v>
      </c>
      <c r="K160" s="209" t="s">
        <v>3</v>
      </c>
      <c r="L160" s="214"/>
      <c r="M160" s="215" t="s">
        <v>3</v>
      </c>
      <c r="N160" s="216" t="s">
        <v>42</v>
      </c>
      <c r="O160" s="73"/>
      <c r="P160" s="175">
        <f>O160*H160</f>
        <v>0</v>
      </c>
      <c r="Q160" s="175">
        <v>0.0089999999999999993</v>
      </c>
      <c r="R160" s="175">
        <f>Q160*H160</f>
        <v>0.26999999999999996</v>
      </c>
      <c r="S160" s="175">
        <v>0</v>
      </c>
      <c r="T160" s="17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77" t="s">
        <v>192</v>
      </c>
      <c r="AT160" s="177" t="s">
        <v>372</v>
      </c>
      <c r="AU160" s="177" t="s">
        <v>81</v>
      </c>
      <c r="AY160" s="20" t="s">
        <v>150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20" t="s">
        <v>79</v>
      </c>
      <c r="BK160" s="178">
        <f>ROUND(I160*H160,2)</f>
        <v>0</v>
      </c>
      <c r="BL160" s="20" t="s">
        <v>169</v>
      </c>
      <c r="BM160" s="177" t="s">
        <v>1220</v>
      </c>
    </row>
    <row r="161" s="2" customFormat="1">
      <c r="A161" s="39"/>
      <c r="B161" s="40"/>
      <c r="C161" s="39"/>
      <c r="D161" s="179" t="s">
        <v>159</v>
      </c>
      <c r="E161" s="39"/>
      <c r="F161" s="180" t="s">
        <v>610</v>
      </c>
      <c r="G161" s="39"/>
      <c r="H161" s="39"/>
      <c r="I161" s="181"/>
      <c r="J161" s="39"/>
      <c r="K161" s="39"/>
      <c r="L161" s="40"/>
      <c r="M161" s="182"/>
      <c r="N161" s="18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159</v>
      </c>
      <c r="AU161" s="20" t="s">
        <v>81</v>
      </c>
    </row>
    <row r="162" s="13" customFormat="1">
      <c r="A162" s="13"/>
      <c r="B162" s="192"/>
      <c r="C162" s="13"/>
      <c r="D162" s="179" t="s">
        <v>267</v>
      </c>
      <c r="E162" s="193" t="s">
        <v>3</v>
      </c>
      <c r="F162" s="194" t="s">
        <v>458</v>
      </c>
      <c r="G162" s="13"/>
      <c r="H162" s="195">
        <v>30</v>
      </c>
      <c r="I162" s="196"/>
      <c r="J162" s="13"/>
      <c r="K162" s="13"/>
      <c r="L162" s="192"/>
      <c r="M162" s="197"/>
      <c r="N162" s="198"/>
      <c r="O162" s="198"/>
      <c r="P162" s="198"/>
      <c r="Q162" s="198"/>
      <c r="R162" s="198"/>
      <c r="S162" s="198"/>
      <c r="T162" s="19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3" t="s">
        <v>267</v>
      </c>
      <c r="AU162" s="193" t="s">
        <v>81</v>
      </c>
      <c r="AV162" s="13" t="s">
        <v>81</v>
      </c>
      <c r="AW162" s="13" t="s">
        <v>33</v>
      </c>
      <c r="AX162" s="13" t="s">
        <v>79</v>
      </c>
      <c r="AY162" s="193" t="s">
        <v>150</v>
      </c>
    </row>
    <row r="163" s="2" customFormat="1" ht="16.5" customHeight="1">
      <c r="A163" s="39"/>
      <c r="B163" s="165"/>
      <c r="C163" s="207" t="s">
        <v>379</v>
      </c>
      <c r="D163" s="207" t="s">
        <v>372</v>
      </c>
      <c r="E163" s="208" t="s">
        <v>617</v>
      </c>
      <c r="F163" s="209" t="s">
        <v>621</v>
      </c>
      <c r="G163" s="210" t="s">
        <v>217</v>
      </c>
      <c r="H163" s="211">
        <v>89</v>
      </c>
      <c r="I163" s="212"/>
      <c r="J163" s="213">
        <f>ROUND(I163*H163,2)</f>
        <v>0</v>
      </c>
      <c r="K163" s="209" t="s">
        <v>3</v>
      </c>
      <c r="L163" s="214"/>
      <c r="M163" s="215" t="s">
        <v>3</v>
      </c>
      <c r="N163" s="216" t="s">
        <v>42</v>
      </c>
      <c r="O163" s="73"/>
      <c r="P163" s="175">
        <f>O163*H163</f>
        <v>0</v>
      </c>
      <c r="Q163" s="175">
        <v>0.0089999999999999993</v>
      </c>
      <c r="R163" s="175">
        <f>Q163*H163</f>
        <v>0.80099999999999993</v>
      </c>
      <c r="S163" s="175">
        <v>0</v>
      </c>
      <c r="T163" s="17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77" t="s">
        <v>192</v>
      </c>
      <c r="AT163" s="177" t="s">
        <v>372</v>
      </c>
      <c r="AU163" s="177" t="s">
        <v>81</v>
      </c>
      <c r="AY163" s="20" t="s">
        <v>150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20" t="s">
        <v>79</v>
      </c>
      <c r="BK163" s="178">
        <f>ROUND(I163*H163,2)</f>
        <v>0</v>
      </c>
      <c r="BL163" s="20" t="s">
        <v>169</v>
      </c>
      <c r="BM163" s="177" t="s">
        <v>1221</v>
      </c>
    </row>
    <row r="164" s="2" customFormat="1">
      <c r="A164" s="39"/>
      <c r="B164" s="40"/>
      <c r="C164" s="39"/>
      <c r="D164" s="179" t="s">
        <v>159</v>
      </c>
      <c r="E164" s="39"/>
      <c r="F164" s="180" t="s">
        <v>610</v>
      </c>
      <c r="G164" s="39"/>
      <c r="H164" s="39"/>
      <c r="I164" s="181"/>
      <c r="J164" s="39"/>
      <c r="K164" s="39"/>
      <c r="L164" s="40"/>
      <c r="M164" s="182"/>
      <c r="N164" s="183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159</v>
      </c>
      <c r="AU164" s="20" t="s">
        <v>81</v>
      </c>
    </row>
    <row r="165" s="13" customFormat="1">
      <c r="A165" s="13"/>
      <c r="B165" s="192"/>
      <c r="C165" s="13"/>
      <c r="D165" s="179" t="s">
        <v>267</v>
      </c>
      <c r="E165" s="193" t="s">
        <v>3</v>
      </c>
      <c r="F165" s="194" t="s">
        <v>1222</v>
      </c>
      <c r="G165" s="13"/>
      <c r="H165" s="195">
        <v>89</v>
      </c>
      <c r="I165" s="196"/>
      <c r="J165" s="13"/>
      <c r="K165" s="13"/>
      <c r="L165" s="192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3" t="s">
        <v>267</v>
      </c>
      <c r="AU165" s="193" t="s">
        <v>81</v>
      </c>
      <c r="AV165" s="13" t="s">
        <v>81</v>
      </c>
      <c r="AW165" s="13" t="s">
        <v>33</v>
      </c>
      <c r="AX165" s="13" t="s">
        <v>79</v>
      </c>
      <c r="AY165" s="193" t="s">
        <v>150</v>
      </c>
    </row>
    <row r="166" s="2" customFormat="1" ht="16.5" customHeight="1">
      <c r="A166" s="39"/>
      <c r="B166" s="165"/>
      <c r="C166" s="207" t="s">
        <v>8</v>
      </c>
      <c r="D166" s="207" t="s">
        <v>372</v>
      </c>
      <c r="E166" s="208" t="s">
        <v>620</v>
      </c>
      <c r="F166" s="209" t="s">
        <v>1223</v>
      </c>
      <c r="G166" s="210" t="s">
        <v>217</v>
      </c>
      <c r="H166" s="211">
        <v>19</v>
      </c>
      <c r="I166" s="212"/>
      <c r="J166" s="213">
        <f>ROUND(I166*H166,2)</f>
        <v>0</v>
      </c>
      <c r="K166" s="209" t="s">
        <v>3</v>
      </c>
      <c r="L166" s="214"/>
      <c r="M166" s="215" t="s">
        <v>3</v>
      </c>
      <c r="N166" s="216" t="s">
        <v>42</v>
      </c>
      <c r="O166" s="73"/>
      <c r="P166" s="175">
        <f>O166*H166</f>
        <v>0</v>
      </c>
      <c r="Q166" s="175">
        <v>0.0089999999999999993</v>
      </c>
      <c r="R166" s="175">
        <f>Q166*H166</f>
        <v>0.17099999999999999</v>
      </c>
      <c r="S166" s="175">
        <v>0</v>
      </c>
      <c r="T166" s="17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77" t="s">
        <v>192</v>
      </c>
      <c r="AT166" s="177" t="s">
        <v>372</v>
      </c>
      <c r="AU166" s="177" t="s">
        <v>81</v>
      </c>
      <c r="AY166" s="20" t="s">
        <v>150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20" t="s">
        <v>79</v>
      </c>
      <c r="BK166" s="178">
        <f>ROUND(I166*H166,2)</f>
        <v>0</v>
      </c>
      <c r="BL166" s="20" t="s">
        <v>169</v>
      </c>
      <c r="BM166" s="177" t="s">
        <v>1224</v>
      </c>
    </row>
    <row r="167" s="2" customFormat="1">
      <c r="A167" s="39"/>
      <c r="B167" s="40"/>
      <c r="C167" s="39"/>
      <c r="D167" s="179" t="s">
        <v>159</v>
      </c>
      <c r="E167" s="39"/>
      <c r="F167" s="180" t="s">
        <v>610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159</v>
      </c>
      <c r="AU167" s="20" t="s">
        <v>81</v>
      </c>
    </row>
    <row r="168" s="13" customFormat="1">
      <c r="A168" s="13"/>
      <c r="B168" s="192"/>
      <c r="C168" s="13"/>
      <c r="D168" s="179" t="s">
        <v>267</v>
      </c>
      <c r="E168" s="193" t="s">
        <v>3</v>
      </c>
      <c r="F168" s="194" t="s">
        <v>371</v>
      </c>
      <c r="G168" s="13"/>
      <c r="H168" s="195">
        <v>19</v>
      </c>
      <c r="I168" s="196"/>
      <c r="J168" s="13"/>
      <c r="K168" s="13"/>
      <c r="L168" s="192"/>
      <c r="M168" s="197"/>
      <c r="N168" s="198"/>
      <c r="O168" s="198"/>
      <c r="P168" s="198"/>
      <c r="Q168" s="198"/>
      <c r="R168" s="198"/>
      <c r="S168" s="198"/>
      <c r="T168" s="19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3" t="s">
        <v>267</v>
      </c>
      <c r="AU168" s="193" t="s">
        <v>81</v>
      </c>
      <c r="AV168" s="13" t="s">
        <v>81</v>
      </c>
      <c r="AW168" s="13" t="s">
        <v>33</v>
      </c>
      <c r="AX168" s="13" t="s">
        <v>79</v>
      </c>
      <c r="AY168" s="193" t="s">
        <v>150</v>
      </c>
    </row>
    <row r="169" s="2" customFormat="1" ht="16.5" customHeight="1">
      <c r="A169" s="39"/>
      <c r="B169" s="165"/>
      <c r="C169" s="207" t="s">
        <v>392</v>
      </c>
      <c r="D169" s="207" t="s">
        <v>372</v>
      </c>
      <c r="E169" s="208" t="s">
        <v>623</v>
      </c>
      <c r="F169" s="209" t="s">
        <v>624</v>
      </c>
      <c r="G169" s="210" t="s">
        <v>217</v>
      </c>
      <c r="H169" s="211">
        <v>20</v>
      </c>
      <c r="I169" s="212"/>
      <c r="J169" s="213">
        <f>ROUND(I169*H169,2)</f>
        <v>0</v>
      </c>
      <c r="K169" s="209" t="s">
        <v>3</v>
      </c>
      <c r="L169" s="214"/>
      <c r="M169" s="215" t="s">
        <v>3</v>
      </c>
      <c r="N169" s="216" t="s">
        <v>42</v>
      </c>
      <c r="O169" s="73"/>
      <c r="P169" s="175">
        <f>O169*H169</f>
        <v>0</v>
      </c>
      <c r="Q169" s="175">
        <v>0.0089999999999999993</v>
      </c>
      <c r="R169" s="175">
        <f>Q169*H169</f>
        <v>0.17999999999999999</v>
      </c>
      <c r="S169" s="175">
        <v>0</v>
      </c>
      <c r="T169" s="17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77" t="s">
        <v>192</v>
      </c>
      <c r="AT169" s="177" t="s">
        <v>372</v>
      </c>
      <c r="AU169" s="177" t="s">
        <v>81</v>
      </c>
      <c r="AY169" s="20" t="s">
        <v>150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20" t="s">
        <v>79</v>
      </c>
      <c r="BK169" s="178">
        <f>ROUND(I169*H169,2)</f>
        <v>0</v>
      </c>
      <c r="BL169" s="20" t="s">
        <v>169</v>
      </c>
      <c r="BM169" s="177" t="s">
        <v>1225</v>
      </c>
    </row>
    <row r="170" s="2" customFormat="1">
      <c r="A170" s="39"/>
      <c r="B170" s="40"/>
      <c r="C170" s="39"/>
      <c r="D170" s="179" t="s">
        <v>159</v>
      </c>
      <c r="E170" s="39"/>
      <c r="F170" s="180" t="s">
        <v>610</v>
      </c>
      <c r="G170" s="39"/>
      <c r="H170" s="39"/>
      <c r="I170" s="181"/>
      <c r="J170" s="39"/>
      <c r="K170" s="39"/>
      <c r="L170" s="40"/>
      <c r="M170" s="182"/>
      <c r="N170" s="183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159</v>
      </c>
      <c r="AU170" s="20" t="s">
        <v>81</v>
      </c>
    </row>
    <row r="171" s="13" customFormat="1">
      <c r="A171" s="13"/>
      <c r="B171" s="192"/>
      <c r="C171" s="13"/>
      <c r="D171" s="179" t="s">
        <v>267</v>
      </c>
      <c r="E171" s="193" t="s">
        <v>3</v>
      </c>
      <c r="F171" s="194" t="s">
        <v>379</v>
      </c>
      <c r="G171" s="13"/>
      <c r="H171" s="195">
        <v>20</v>
      </c>
      <c r="I171" s="196"/>
      <c r="J171" s="13"/>
      <c r="K171" s="13"/>
      <c r="L171" s="192"/>
      <c r="M171" s="197"/>
      <c r="N171" s="198"/>
      <c r="O171" s="198"/>
      <c r="P171" s="198"/>
      <c r="Q171" s="198"/>
      <c r="R171" s="198"/>
      <c r="S171" s="198"/>
      <c r="T171" s="19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3" t="s">
        <v>267</v>
      </c>
      <c r="AU171" s="193" t="s">
        <v>81</v>
      </c>
      <c r="AV171" s="13" t="s">
        <v>81</v>
      </c>
      <c r="AW171" s="13" t="s">
        <v>33</v>
      </c>
      <c r="AX171" s="13" t="s">
        <v>79</v>
      </c>
      <c r="AY171" s="193" t="s">
        <v>150</v>
      </c>
    </row>
    <row r="172" s="2" customFormat="1" ht="16.5" customHeight="1">
      <c r="A172" s="39"/>
      <c r="B172" s="165"/>
      <c r="C172" s="207" t="s">
        <v>399</v>
      </c>
      <c r="D172" s="207" t="s">
        <v>372</v>
      </c>
      <c r="E172" s="208" t="s">
        <v>626</v>
      </c>
      <c r="F172" s="209" t="s">
        <v>1226</v>
      </c>
      <c r="G172" s="210" t="s">
        <v>217</v>
      </c>
      <c r="H172" s="211">
        <v>6</v>
      </c>
      <c r="I172" s="212"/>
      <c r="J172" s="213">
        <f>ROUND(I172*H172,2)</f>
        <v>0</v>
      </c>
      <c r="K172" s="209" t="s">
        <v>3</v>
      </c>
      <c r="L172" s="214"/>
      <c r="M172" s="215" t="s">
        <v>3</v>
      </c>
      <c r="N172" s="216" t="s">
        <v>42</v>
      </c>
      <c r="O172" s="73"/>
      <c r="P172" s="175">
        <f>O172*H172</f>
        <v>0</v>
      </c>
      <c r="Q172" s="175">
        <v>0.0089999999999999993</v>
      </c>
      <c r="R172" s="175">
        <f>Q172*H172</f>
        <v>0.053999999999999992</v>
      </c>
      <c r="S172" s="175">
        <v>0</v>
      </c>
      <c r="T172" s="17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77" t="s">
        <v>192</v>
      </c>
      <c r="AT172" s="177" t="s">
        <v>372</v>
      </c>
      <c r="AU172" s="177" t="s">
        <v>81</v>
      </c>
      <c r="AY172" s="20" t="s">
        <v>150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20" t="s">
        <v>79</v>
      </c>
      <c r="BK172" s="178">
        <f>ROUND(I172*H172,2)</f>
        <v>0</v>
      </c>
      <c r="BL172" s="20" t="s">
        <v>169</v>
      </c>
      <c r="BM172" s="177" t="s">
        <v>1227</v>
      </c>
    </row>
    <row r="173" s="2" customFormat="1">
      <c r="A173" s="39"/>
      <c r="B173" s="40"/>
      <c r="C173" s="39"/>
      <c r="D173" s="179" t="s">
        <v>159</v>
      </c>
      <c r="E173" s="39"/>
      <c r="F173" s="180" t="s">
        <v>610</v>
      </c>
      <c r="G173" s="39"/>
      <c r="H173" s="39"/>
      <c r="I173" s="181"/>
      <c r="J173" s="39"/>
      <c r="K173" s="39"/>
      <c r="L173" s="40"/>
      <c r="M173" s="182"/>
      <c r="N173" s="183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159</v>
      </c>
      <c r="AU173" s="20" t="s">
        <v>81</v>
      </c>
    </row>
    <row r="174" s="13" customFormat="1">
      <c r="A174" s="13"/>
      <c r="B174" s="192"/>
      <c r="C174" s="13"/>
      <c r="D174" s="179" t="s">
        <v>267</v>
      </c>
      <c r="E174" s="193" t="s">
        <v>3</v>
      </c>
      <c r="F174" s="194" t="s">
        <v>179</v>
      </c>
      <c r="G174" s="13"/>
      <c r="H174" s="195">
        <v>6</v>
      </c>
      <c r="I174" s="196"/>
      <c r="J174" s="13"/>
      <c r="K174" s="13"/>
      <c r="L174" s="192"/>
      <c r="M174" s="197"/>
      <c r="N174" s="198"/>
      <c r="O174" s="198"/>
      <c r="P174" s="198"/>
      <c r="Q174" s="198"/>
      <c r="R174" s="198"/>
      <c r="S174" s="198"/>
      <c r="T174" s="19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3" t="s">
        <v>267</v>
      </c>
      <c r="AU174" s="193" t="s">
        <v>81</v>
      </c>
      <c r="AV174" s="13" t="s">
        <v>81</v>
      </c>
      <c r="AW174" s="13" t="s">
        <v>33</v>
      </c>
      <c r="AX174" s="13" t="s">
        <v>79</v>
      </c>
      <c r="AY174" s="193" t="s">
        <v>150</v>
      </c>
    </row>
    <row r="175" s="2" customFormat="1" ht="33" customHeight="1">
      <c r="A175" s="39"/>
      <c r="B175" s="165"/>
      <c r="C175" s="166" t="s">
        <v>405</v>
      </c>
      <c r="D175" s="166" t="s">
        <v>153</v>
      </c>
      <c r="E175" s="167" t="s">
        <v>629</v>
      </c>
      <c r="F175" s="168" t="s">
        <v>630</v>
      </c>
      <c r="G175" s="169" t="s">
        <v>217</v>
      </c>
      <c r="H175" s="170">
        <v>12</v>
      </c>
      <c r="I175" s="171"/>
      <c r="J175" s="172">
        <f>ROUND(I175*H175,2)</f>
        <v>0</v>
      </c>
      <c r="K175" s="168" t="s">
        <v>262</v>
      </c>
      <c r="L175" s="40"/>
      <c r="M175" s="173" t="s">
        <v>3</v>
      </c>
      <c r="N175" s="174" t="s">
        <v>42</v>
      </c>
      <c r="O175" s="73"/>
      <c r="P175" s="175">
        <f>O175*H175</f>
        <v>0</v>
      </c>
      <c r="Q175" s="175">
        <v>5.8E-05</v>
      </c>
      <c r="R175" s="175">
        <f>Q175*H175</f>
        <v>0.000696</v>
      </c>
      <c r="S175" s="175">
        <v>0</v>
      </c>
      <c r="T175" s="17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77" t="s">
        <v>169</v>
      </c>
      <c r="AT175" s="177" t="s">
        <v>153</v>
      </c>
      <c r="AU175" s="177" t="s">
        <v>81</v>
      </c>
      <c r="AY175" s="20" t="s">
        <v>150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20" t="s">
        <v>79</v>
      </c>
      <c r="BK175" s="178">
        <f>ROUND(I175*H175,2)</f>
        <v>0</v>
      </c>
      <c r="BL175" s="20" t="s">
        <v>169</v>
      </c>
      <c r="BM175" s="177" t="s">
        <v>1228</v>
      </c>
    </row>
    <row r="176" s="2" customFormat="1">
      <c r="A176" s="39"/>
      <c r="B176" s="40"/>
      <c r="C176" s="39"/>
      <c r="D176" s="179" t="s">
        <v>159</v>
      </c>
      <c r="E176" s="39"/>
      <c r="F176" s="180" t="s">
        <v>632</v>
      </c>
      <c r="G176" s="39"/>
      <c r="H176" s="39"/>
      <c r="I176" s="181"/>
      <c r="J176" s="39"/>
      <c r="K176" s="39"/>
      <c r="L176" s="40"/>
      <c r="M176" s="182"/>
      <c r="N176" s="18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159</v>
      </c>
      <c r="AU176" s="20" t="s">
        <v>81</v>
      </c>
    </row>
    <row r="177" s="2" customFormat="1">
      <c r="A177" s="39"/>
      <c r="B177" s="40"/>
      <c r="C177" s="39"/>
      <c r="D177" s="190" t="s">
        <v>265</v>
      </c>
      <c r="E177" s="39"/>
      <c r="F177" s="191" t="s">
        <v>633</v>
      </c>
      <c r="G177" s="39"/>
      <c r="H177" s="39"/>
      <c r="I177" s="181"/>
      <c r="J177" s="39"/>
      <c r="K177" s="39"/>
      <c r="L177" s="40"/>
      <c r="M177" s="182"/>
      <c r="N177" s="183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265</v>
      </c>
      <c r="AU177" s="20" t="s">
        <v>81</v>
      </c>
    </row>
    <row r="178" s="13" customFormat="1">
      <c r="A178" s="13"/>
      <c r="B178" s="192"/>
      <c r="C178" s="13"/>
      <c r="D178" s="179" t="s">
        <v>267</v>
      </c>
      <c r="E178" s="193" t="s">
        <v>3</v>
      </c>
      <c r="F178" s="194" t="s">
        <v>562</v>
      </c>
      <c r="G178" s="13"/>
      <c r="H178" s="195">
        <v>12</v>
      </c>
      <c r="I178" s="196"/>
      <c r="J178" s="13"/>
      <c r="K178" s="13"/>
      <c r="L178" s="192"/>
      <c r="M178" s="197"/>
      <c r="N178" s="198"/>
      <c r="O178" s="198"/>
      <c r="P178" s="198"/>
      <c r="Q178" s="198"/>
      <c r="R178" s="198"/>
      <c r="S178" s="198"/>
      <c r="T178" s="19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3" t="s">
        <v>267</v>
      </c>
      <c r="AU178" s="193" t="s">
        <v>81</v>
      </c>
      <c r="AV178" s="13" t="s">
        <v>81</v>
      </c>
      <c r="AW178" s="13" t="s">
        <v>33</v>
      </c>
      <c r="AX178" s="13" t="s">
        <v>79</v>
      </c>
      <c r="AY178" s="193" t="s">
        <v>150</v>
      </c>
    </row>
    <row r="179" s="2" customFormat="1" ht="21.75" customHeight="1">
      <c r="A179" s="39"/>
      <c r="B179" s="165"/>
      <c r="C179" s="207" t="s">
        <v>415</v>
      </c>
      <c r="D179" s="207" t="s">
        <v>372</v>
      </c>
      <c r="E179" s="208" t="s">
        <v>634</v>
      </c>
      <c r="F179" s="209" t="s">
        <v>635</v>
      </c>
      <c r="G179" s="210" t="s">
        <v>217</v>
      </c>
      <c r="H179" s="211">
        <v>36</v>
      </c>
      <c r="I179" s="212"/>
      <c r="J179" s="213">
        <f>ROUND(I179*H179,2)</f>
        <v>0</v>
      </c>
      <c r="K179" s="209" t="s">
        <v>262</v>
      </c>
      <c r="L179" s="214"/>
      <c r="M179" s="215" t="s">
        <v>3</v>
      </c>
      <c r="N179" s="216" t="s">
        <v>42</v>
      </c>
      <c r="O179" s="73"/>
      <c r="P179" s="175">
        <f>O179*H179</f>
        <v>0</v>
      </c>
      <c r="Q179" s="175">
        <v>0.0058999999999999999</v>
      </c>
      <c r="R179" s="175">
        <f>Q179*H179</f>
        <v>0.21240000000000001</v>
      </c>
      <c r="S179" s="175">
        <v>0</v>
      </c>
      <c r="T179" s="17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77" t="s">
        <v>192</v>
      </c>
      <c r="AT179" s="177" t="s">
        <v>372</v>
      </c>
      <c r="AU179" s="177" t="s">
        <v>81</v>
      </c>
      <c r="AY179" s="20" t="s">
        <v>150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20" t="s">
        <v>79</v>
      </c>
      <c r="BK179" s="178">
        <f>ROUND(I179*H179,2)</f>
        <v>0</v>
      </c>
      <c r="BL179" s="20" t="s">
        <v>169</v>
      </c>
      <c r="BM179" s="177" t="s">
        <v>1229</v>
      </c>
    </row>
    <row r="180" s="2" customFormat="1">
      <c r="A180" s="39"/>
      <c r="B180" s="40"/>
      <c r="C180" s="39"/>
      <c r="D180" s="179" t="s">
        <v>159</v>
      </c>
      <c r="E180" s="39"/>
      <c r="F180" s="180" t="s">
        <v>635</v>
      </c>
      <c r="G180" s="39"/>
      <c r="H180" s="39"/>
      <c r="I180" s="181"/>
      <c r="J180" s="39"/>
      <c r="K180" s="39"/>
      <c r="L180" s="40"/>
      <c r="M180" s="182"/>
      <c r="N180" s="18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159</v>
      </c>
      <c r="AU180" s="20" t="s">
        <v>81</v>
      </c>
    </row>
    <row r="181" s="13" customFormat="1">
      <c r="A181" s="13"/>
      <c r="B181" s="192"/>
      <c r="C181" s="13"/>
      <c r="D181" s="179" t="s">
        <v>267</v>
      </c>
      <c r="E181" s="193" t="s">
        <v>3</v>
      </c>
      <c r="F181" s="194" t="s">
        <v>637</v>
      </c>
      <c r="G181" s="13"/>
      <c r="H181" s="195">
        <v>36</v>
      </c>
      <c r="I181" s="196"/>
      <c r="J181" s="13"/>
      <c r="K181" s="13"/>
      <c r="L181" s="192"/>
      <c r="M181" s="197"/>
      <c r="N181" s="198"/>
      <c r="O181" s="198"/>
      <c r="P181" s="198"/>
      <c r="Q181" s="198"/>
      <c r="R181" s="198"/>
      <c r="S181" s="198"/>
      <c r="T181" s="19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3" t="s">
        <v>267</v>
      </c>
      <c r="AU181" s="193" t="s">
        <v>81</v>
      </c>
      <c r="AV181" s="13" t="s">
        <v>81</v>
      </c>
      <c r="AW181" s="13" t="s">
        <v>33</v>
      </c>
      <c r="AX181" s="13" t="s">
        <v>79</v>
      </c>
      <c r="AY181" s="193" t="s">
        <v>150</v>
      </c>
    </row>
    <row r="182" s="2" customFormat="1" ht="16.5" customHeight="1">
      <c r="A182" s="39"/>
      <c r="B182" s="165"/>
      <c r="C182" s="207" t="s">
        <v>424</v>
      </c>
      <c r="D182" s="207" t="s">
        <v>372</v>
      </c>
      <c r="E182" s="208" t="s">
        <v>638</v>
      </c>
      <c r="F182" s="209" t="s">
        <v>639</v>
      </c>
      <c r="G182" s="210" t="s">
        <v>217</v>
      </c>
      <c r="H182" s="211">
        <v>36</v>
      </c>
      <c r="I182" s="212"/>
      <c r="J182" s="213">
        <f>ROUND(I182*H182,2)</f>
        <v>0</v>
      </c>
      <c r="K182" s="209" t="s">
        <v>3</v>
      </c>
      <c r="L182" s="214"/>
      <c r="M182" s="215" t="s">
        <v>3</v>
      </c>
      <c r="N182" s="216" t="s">
        <v>42</v>
      </c>
      <c r="O182" s="73"/>
      <c r="P182" s="175">
        <f>O182*H182</f>
        <v>0</v>
      </c>
      <c r="Q182" s="175">
        <v>0.0059100000000000003</v>
      </c>
      <c r="R182" s="175">
        <f>Q182*H182</f>
        <v>0.21276000000000001</v>
      </c>
      <c r="S182" s="175">
        <v>0</v>
      </c>
      <c r="T182" s="17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77" t="s">
        <v>192</v>
      </c>
      <c r="AT182" s="177" t="s">
        <v>372</v>
      </c>
      <c r="AU182" s="177" t="s">
        <v>81</v>
      </c>
      <c r="AY182" s="20" t="s">
        <v>150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20" t="s">
        <v>79</v>
      </c>
      <c r="BK182" s="178">
        <f>ROUND(I182*H182,2)</f>
        <v>0</v>
      </c>
      <c r="BL182" s="20" t="s">
        <v>169</v>
      </c>
      <c r="BM182" s="177" t="s">
        <v>1230</v>
      </c>
    </row>
    <row r="183" s="2" customFormat="1">
      <c r="A183" s="39"/>
      <c r="B183" s="40"/>
      <c r="C183" s="39"/>
      <c r="D183" s="179" t="s">
        <v>159</v>
      </c>
      <c r="E183" s="39"/>
      <c r="F183" s="180" t="s">
        <v>639</v>
      </c>
      <c r="G183" s="39"/>
      <c r="H183" s="39"/>
      <c r="I183" s="181"/>
      <c r="J183" s="39"/>
      <c r="K183" s="39"/>
      <c r="L183" s="40"/>
      <c r="M183" s="182"/>
      <c r="N183" s="183"/>
      <c r="O183" s="73"/>
      <c r="P183" s="73"/>
      <c r="Q183" s="73"/>
      <c r="R183" s="73"/>
      <c r="S183" s="73"/>
      <c r="T183" s="74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20" t="s">
        <v>159</v>
      </c>
      <c r="AU183" s="20" t="s">
        <v>81</v>
      </c>
    </row>
    <row r="184" s="13" customFormat="1">
      <c r="A184" s="13"/>
      <c r="B184" s="192"/>
      <c r="C184" s="13"/>
      <c r="D184" s="179" t="s">
        <v>267</v>
      </c>
      <c r="E184" s="193" t="s">
        <v>3</v>
      </c>
      <c r="F184" s="194" t="s">
        <v>637</v>
      </c>
      <c r="G184" s="13"/>
      <c r="H184" s="195">
        <v>36</v>
      </c>
      <c r="I184" s="196"/>
      <c r="J184" s="13"/>
      <c r="K184" s="13"/>
      <c r="L184" s="192"/>
      <c r="M184" s="197"/>
      <c r="N184" s="198"/>
      <c r="O184" s="198"/>
      <c r="P184" s="198"/>
      <c r="Q184" s="198"/>
      <c r="R184" s="198"/>
      <c r="S184" s="198"/>
      <c r="T184" s="19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3" t="s">
        <v>267</v>
      </c>
      <c r="AU184" s="193" t="s">
        <v>81</v>
      </c>
      <c r="AV184" s="13" t="s">
        <v>81</v>
      </c>
      <c r="AW184" s="13" t="s">
        <v>33</v>
      </c>
      <c r="AX184" s="13" t="s">
        <v>79</v>
      </c>
      <c r="AY184" s="193" t="s">
        <v>150</v>
      </c>
    </row>
    <row r="185" s="2" customFormat="1" ht="16.5" customHeight="1">
      <c r="A185" s="39"/>
      <c r="B185" s="165"/>
      <c r="C185" s="207" t="s">
        <v>433</v>
      </c>
      <c r="D185" s="207" t="s">
        <v>372</v>
      </c>
      <c r="E185" s="208" t="s">
        <v>641</v>
      </c>
      <c r="F185" s="209" t="s">
        <v>642</v>
      </c>
      <c r="G185" s="210" t="s">
        <v>217</v>
      </c>
      <c r="H185" s="211">
        <v>36</v>
      </c>
      <c r="I185" s="212"/>
      <c r="J185" s="213">
        <f>ROUND(I185*H185,2)</f>
        <v>0</v>
      </c>
      <c r="K185" s="209" t="s">
        <v>3</v>
      </c>
      <c r="L185" s="214"/>
      <c r="M185" s="215" t="s">
        <v>3</v>
      </c>
      <c r="N185" s="216" t="s">
        <v>42</v>
      </c>
      <c r="O185" s="73"/>
      <c r="P185" s="175">
        <f>O185*H185</f>
        <v>0</v>
      </c>
      <c r="Q185" s="175">
        <v>0.0059100000000000003</v>
      </c>
      <c r="R185" s="175">
        <f>Q185*H185</f>
        <v>0.21276000000000001</v>
      </c>
      <c r="S185" s="175">
        <v>0</v>
      </c>
      <c r="T185" s="17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77" t="s">
        <v>192</v>
      </c>
      <c r="AT185" s="177" t="s">
        <v>372</v>
      </c>
      <c r="AU185" s="177" t="s">
        <v>81</v>
      </c>
      <c r="AY185" s="20" t="s">
        <v>150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20" t="s">
        <v>79</v>
      </c>
      <c r="BK185" s="178">
        <f>ROUND(I185*H185,2)</f>
        <v>0</v>
      </c>
      <c r="BL185" s="20" t="s">
        <v>169</v>
      </c>
      <c r="BM185" s="177" t="s">
        <v>1231</v>
      </c>
    </row>
    <row r="186" s="2" customFormat="1">
      <c r="A186" s="39"/>
      <c r="B186" s="40"/>
      <c r="C186" s="39"/>
      <c r="D186" s="179" t="s">
        <v>159</v>
      </c>
      <c r="E186" s="39"/>
      <c r="F186" s="180" t="s">
        <v>642</v>
      </c>
      <c r="G186" s="39"/>
      <c r="H186" s="39"/>
      <c r="I186" s="181"/>
      <c r="J186" s="39"/>
      <c r="K186" s="39"/>
      <c r="L186" s="40"/>
      <c r="M186" s="182"/>
      <c r="N186" s="18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159</v>
      </c>
      <c r="AU186" s="20" t="s">
        <v>81</v>
      </c>
    </row>
    <row r="187" s="13" customFormat="1">
      <c r="A187" s="13"/>
      <c r="B187" s="192"/>
      <c r="C187" s="13"/>
      <c r="D187" s="179" t="s">
        <v>267</v>
      </c>
      <c r="E187" s="193" t="s">
        <v>3</v>
      </c>
      <c r="F187" s="194" t="s">
        <v>637</v>
      </c>
      <c r="G187" s="13"/>
      <c r="H187" s="195">
        <v>36</v>
      </c>
      <c r="I187" s="196"/>
      <c r="J187" s="13"/>
      <c r="K187" s="13"/>
      <c r="L187" s="192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3" t="s">
        <v>267</v>
      </c>
      <c r="AU187" s="193" t="s">
        <v>81</v>
      </c>
      <c r="AV187" s="13" t="s">
        <v>81</v>
      </c>
      <c r="AW187" s="13" t="s">
        <v>33</v>
      </c>
      <c r="AX187" s="13" t="s">
        <v>79</v>
      </c>
      <c r="AY187" s="193" t="s">
        <v>150</v>
      </c>
    </row>
    <row r="188" s="2" customFormat="1" ht="24.15" customHeight="1">
      <c r="A188" s="39"/>
      <c r="B188" s="165"/>
      <c r="C188" s="166" t="s">
        <v>442</v>
      </c>
      <c r="D188" s="166" t="s">
        <v>153</v>
      </c>
      <c r="E188" s="167" t="s">
        <v>644</v>
      </c>
      <c r="F188" s="168" t="s">
        <v>645</v>
      </c>
      <c r="G188" s="169" t="s">
        <v>217</v>
      </c>
      <c r="H188" s="170">
        <v>12</v>
      </c>
      <c r="I188" s="171"/>
      <c r="J188" s="172">
        <f>ROUND(I188*H188,2)</f>
        <v>0</v>
      </c>
      <c r="K188" s="168" t="s">
        <v>262</v>
      </c>
      <c r="L188" s="40"/>
      <c r="M188" s="173" t="s">
        <v>3</v>
      </c>
      <c r="N188" s="174" t="s">
        <v>42</v>
      </c>
      <c r="O188" s="73"/>
      <c r="P188" s="175">
        <f>O188*H188</f>
        <v>0</v>
      </c>
      <c r="Q188" s="175">
        <v>0.0020823999999999999</v>
      </c>
      <c r="R188" s="175">
        <f>Q188*H188</f>
        <v>0.024988799999999999</v>
      </c>
      <c r="S188" s="175">
        <v>0</v>
      </c>
      <c r="T188" s="17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77" t="s">
        <v>169</v>
      </c>
      <c r="AT188" s="177" t="s">
        <v>153</v>
      </c>
      <c r="AU188" s="177" t="s">
        <v>81</v>
      </c>
      <c r="AY188" s="20" t="s">
        <v>150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20" t="s">
        <v>79</v>
      </c>
      <c r="BK188" s="178">
        <f>ROUND(I188*H188,2)</f>
        <v>0</v>
      </c>
      <c r="BL188" s="20" t="s">
        <v>169</v>
      </c>
      <c r="BM188" s="177" t="s">
        <v>1232</v>
      </c>
    </row>
    <row r="189" s="2" customFormat="1">
      <c r="A189" s="39"/>
      <c r="B189" s="40"/>
      <c r="C189" s="39"/>
      <c r="D189" s="179" t="s">
        <v>159</v>
      </c>
      <c r="E189" s="39"/>
      <c r="F189" s="180" t="s">
        <v>647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159</v>
      </c>
      <c r="AU189" s="20" t="s">
        <v>81</v>
      </c>
    </row>
    <row r="190" s="2" customFormat="1">
      <c r="A190" s="39"/>
      <c r="B190" s="40"/>
      <c r="C190" s="39"/>
      <c r="D190" s="190" t="s">
        <v>265</v>
      </c>
      <c r="E190" s="39"/>
      <c r="F190" s="191" t="s">
        <v>648</v>
      </c>
      <c r="G190" s="39"/>
      <c r="H190" s="39"/>
      <c r="I190" s="181"/>
      <c r="J190" s="39"/>
      <c r="K190" s="39"/>
      <c r="L190" s="40"/>
      <c r="M190" s="182"/>
      <c r="N190" s="183"/>
      <c r="O190" s="73"/>
      <c r="P190" s="73"/>
      <c r="Q190" s="73"/>
      <c r="R190" s="73"/>
      <c r="S190" s="73"/>
      <c r="T190" s="7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20" t="s">
        <v>265</v>
      </c>
      <c r="AU190" s="20" t="s">
        <v>81</v>
      </c>
    </row>
    <row r="191" s="13" customFormat="1">
      <c r="A191" s="13"/>
      <c r="B191" s="192"/>
      <c r="C191" s="13"/>
      <c r="D191" s="179" t="s">
        <v>267</v>
      </c>
      <c r="E191" s="193" t="s">
        <v>3</v>
      </c>
      <c r="F191" s="194" t="s">
        <v>562</v>
      </c>
      <c r="G191" s="13"/>
      <c r="H191" s="195">
        <v>12</v>
      </c>
      <c r="I191" s="196"/>
      <c r="J191" s="13"/>
      <c r="K191" s="13"/>
      <c r="L191" s="192"/>
      <c r="M191" s="197"/>
      <c r="N191" s="198"/>
      <c r="O191" s="198"/>
      <c r="P191" s="198"/>
      <c r="Q191" s="198"/>
      <c r="R191" s="198"/>
      <c r="S191" s="198"/>
      <c r="T191" s="19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3" t="s">
        <v>267</v>
      </c>
      <c r="AU191" s="193" t="s">
        <v>81</v>
      </c>
      <c r="AV191" s="13" t="s">
        <v>81</v>
      </c>
      <c r="AW191" s="13" t="s">
        <v>33</v>
      </c>
      <c r="AX191" s="13" t="s">
        <v>79</v>
      </c>
      <c r="AY191" s="193" t="s">
        <v>150</v>
      </c>
    </row>
    <row r="192" s="2" customFormat="1" ht="24.15" customHeight="1">
      <c r="A192" s="39"/>
      <c r="B192" s="165"/>
      <c r="C192" s="166" t="s">
        <v>450</v>
      </c>
      <c r="D192" s="166" t="s">
        <v>153</v>
      </c>
      <c r="E192" s="167" t="s">
        <v>649</v>
      </c>
      <c r="F192" s="168" t="s">
        <v>650</v>
      </c>
      <c r="G192" s="169" t="s">
        <v>217</v>
      </c>
      <c r="H192" s="170">
        <v>394</v>
      </c>
      <c r="I192" s="171"/>
      <c r="J192" s="172">
        <f>ROUND(I192*H192,2)</f>
        <v>0</v>
      </c>
      <c r="K192" s="168" t="s">
        <v>262</v>
      </c>
      <c r="L192" s="40"/>
      <c r="M192" s="173" t="s">
        <v>3</v>
      </c>
      <c r="N192" s="174" t="s">
        <v>42</v>
      </c>
      <c r="O192" s="73"/>
      <c r="P192" s="175">
        <f>O192*H192</f>
        <v>0</v>
      </c>
      <c r="Q192" s="175">
        <v>0</v>
      </c>
      <c r="R192" s="175">
        <f>Q192*H192</f>
        <v>0</v>
      </c>
      <c r="S192" s="175">
        <v>0</v>
      </c>
      <c r="T192" s="17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177" t="s">
        <v>169</v>
      </c>
      <c r="AT192" s="177" t="s">
        <v>153</v>
      </c>
      <c r="AU192" s="177" t="s">
        <v>81</v>
      </c>
      <c r="AY192" s="20" t="s">
        <v>150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20" t="s">
        <v>79</v>
      </c>
      <c r="BK192" s="178">
        <f>ROUND(I192*H192,2)</f>
        <v>0</v>
      </c>
      <c r="BL192" s="20" t="s">
        <v>169</v>
      </c>
      <c r="BM192" s="177" t="s">
        <v>1233</v>
      </c>
    </row>
    <row r="193" s="2" customFormat="1">
      <c r="A193" s="39"/>
      <c r="B193" s="40"/>
      <c r="C193" s="39"/>
      <c r="D193" s="179" t="s">
        <v>159</v>
      </c>
      <c r="E193" s="39"/>
      <c r="F193" s="180" t="s">
        <v>652</v>
      </c>
      <c r="G193" s="39"/>
      <c r="H193" s="39"/>
      <c r="I193" s="181"/>
      <c r="J193" s="39"/>
      <c r="K193" s="39"/>
      <c r="L193" s="40"/>
      <c r="M193" s="182"/>
      <c r="N193" s="183"/>
      <c r="O193" s="73"/>
      <c r="P193" s="73"/>
      <c r="Q193" s="73"/>
      <c r="R193" s="73"/>
      <c r="S193" s="73"/>
      <c r="T193" s="74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20" t="s">
        <v>159</v>
      </c>
      <c r="AU193" s="20" t="s">
        <v>81</v>
      </c>
    </row>
    <row r="194" s="2" customFormat="1">
      <c r="A194" s="39"/>
      <c r="B194" s="40"/>
      <c r="C194" s="39"/>
      <c r="D194" s="190" t="s">
        <v>265</v>
      </c>
      <c r="E194" s="39"/>
      <c r="F194" s="191" t="s">
        <v>653</v>
      </c>
      <c r="G194" s="39"/>
      <c r="H194" s="39"/>
      <c r="I194" s="181"/>
      <c r="J194" s="39"/>
      <c r="K194" s="39"/>
      <c r="L194" s="40"/>
      <c r="M194" s="182"/>
      <c r="N194" s="183"/>
      <c r="O194" s="73"/>
      <c r="P194" s="73"/>
      <c r="Q194" s="73"/>
      <c r="R194" s="73"/>
      <c r="S194" s="73"/>
      <c r="T194" s="7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20" t="s">
        <v>265</v>
      </c>
      <c r="AU194" s="20" t="s">
        <v>81</v>
      </c>
    </row>
    <row r="195" s="13" customFormat="1">
      <c r="A195" s="13"/>
      <c r="B195" s="192"/>
      <c r="C195" s="13"/>
      <c r="D195" s="179" t="s">
        <v>267</v>
      </c>
      <c r="E195" s="193" t="s">
        <v>3</v>
      </c>
      <c r="F195" s="194" t="s">
        <v>654</v>
      </c>
      <c r="G195" s="13"/>
      <c r="H195" s="195">
        <v>394</v>
      </c>
      <c r="I195" s="196"/>
      <c r="J195" s="13"/>
      <c r="K195" s="13"/>
      <c r="L195" s="192"/>
      <c r="M195" s="197"/>
      <c r="N195" s="198"/>
      <c r="O195" s="198"/>
      <c r="P195" s="198"/>
      <c r="Q195" s="198"/>
      <c r="R195" s="198"/>
      <c r="S195" s="198"/>
      <c r="T195" s="19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3" t="s">
        <v>267</v>
      </c>
      <c r="AU195" s="193" t="s">
        <v>81</v>
      </c>
      <c r="AV195" s="13" t="s">
        <v>81</v>
      </c>
      <c r="AW195" s="13" t="s">
        <v>33</v>
      </c>
      <c r="AX195" s="13" t="s">
        <v>79</v>
      </c>
      <c r="AY195" s="193" t="s">
        <v>150</v>
      </c>
    </row>
    <row r="196" s="2" customFormat="1" ht="16.5" customHeight="1">
      <c r="A196" s="39"/>
      <c r="B196" s="165"/>
      <c r="C196" s="207" t="s">
        <v>458</v>
      </c>
      <c r="D196" s="207" t="s">
        <v>372</v>
      </c>
      <c r="E196" s="208" t="s">
        <v>655</v>
      </c>
      <c r="F196" s="209" t="s">
        <v>656</v>
      </c>
      <c r="G196" s="210" t="s">
        <v>375</v>
      </c>
      <c r="H196" s="211">
        <v>20</v>
      </c>
      <c r="I196" s="212"/>
      <c r="J196" s="213">
        <f>ROUND(I196*H196,2)</f>
        <v>0</v>
      </c>
      <c r="K196" s="209" t="s">
        <v>3</v>
      </c>
      <c r="L196" s="214"/>
      <c r="M196" s="215" t="s">
        <v>3</v>
      </c>
      <c r="N196" s="216" t="s">
        <v>42</v>
      </c>
      <c r="O196" s="73"/>
      <c r="P196" s="175">
        <f>O196*H196</f>
        <v>0</v>
      </c>
      <c r="Q196" s="175">
        <v>0.001</v>
      </c>
      <c r="R196" s="175">
        <f>Q196*H196</f>
        <v>0.02</v>
      </c>
      <c r="S196" s="175">
        <v>0</v>
      </c>
      <c r="T196" s="17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77" t="s">
        <v>192</v>
      </c>
      <c r="AT196" s="177" t="s">
        <v>372</v>
      </c>
      <c r="AU196" s="177" t="s">
        <v>81</v>
      </c>
      <c r="AY196" s="20" t="s">
        <v>150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20" t="s">
        <v>79</v>
      </c>
      <c r="BK196" s="178">
        <f>ROUND(I196*H196,2)</f>
        <v>0</v>
      </c>
      <c r="BL196" s="20" t="s">
        <v>169</v>
      </c>
      <c r="BM196" s="177" t="s">
        <v>1234</v>
      </c>
    </row>
    <row r="197" s="2" customFormat="1">
      <c r="A197" s="39"/>
      <c r="B197" s="40"/>
      <c r="C197" s="39"/>
      <c r="D197" s="179" t="s">
        <v>159</v>
      </c>
      <c r="E197" s="39"/>
      <c r="F197" s="180" t="s">
        <v>656</v>
      </c>
      <c r="G197" s="39"/>
      <c r="H197" s="39"/>
      <c r="I197" s="181"/>
      <c r="J197" s="39"/>
      <c r="K197" s="39"/>
      <c r="L197" s="40"/>
      <c r="M197" s="182"/>
      <c r="N197" s="183"/>
      <c r="O197" s="73"/>
      <c r="P197" s="73"/>
      <c r="Q197" s="73"/>
      <c r="R197" s="73"/>
      <c r="S197" s="73"/>
      <c r="T197" s="74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20" t="s">
        <v>159</v>
      </c>
      <c r="AU197" s="20" t="s">
        <v>81</v>
      </c>
    </row>
    <row r="198" s="13" customFormat="1">
      <c r="A198" s="13"/>
      <c r="B198" s="192"/>
      <c r="C198" s="13"/>
      <c r="D198" s="179" t="s">
        <v>267</v>
      </c>
      <c r="E198" s="193" t="s">
        <v>3</v>
      </c>
      <c r="F198" s="194" t="s">
        <v>658</v>
      </c>
      <c r="G198" s="13"/>
      <c r="H198" s="195">
        <v>20</v>
      </c>
      <c r="I198" s="196"/>
      <c r="J198" s="13"/>
      <c r="K198" s="13"/>
      <c r="L198" s="192"/>
      <c r="M198" s="197"/>
      <c r="N198" s="198"/>
      <c r="O198" s="198"/>
      <c r="P198" s="198"/>
      <c r="Q198" s="198"/>
      <c r="R198" s="198"/>
      <c r="S198" s="198"/>
      <c r="T198" s="19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3" t="s">
        <v>267</v>
      </c>
      <c r="AU198" s="193" t="s">
        <v>81</v>
      </c>
      <c r="AV198" s="13" t="s">
        <v>81</v>
      </c>
      <c r="AW198" s="13" t="s">
        <v>33</v>
      </c>
      <c r="AX198" s="13" t="s">
        <v>79</v>
      </c>
      <c r="AY198" s="193" t="s">
        <v>150</v>
      </c>
    </row>
    <row r="199" s="14" customFormat="1">
      <c r="A199" s="14"/>
      <c r="B199" s="200"/>
      <c r="C199" s="14"/>
      <c r="D199" s="179" t="s">
        <v>267</v>
      </c>
      <c r="E199" s="201" t="s">
        <v>3</v>
      </c>
      <c r="F199" s="202" t="s">
        <v>659</v>
      </c>
      <c r="G199" s="14"/>
      <c r="H199" s="201" t="s">
        <v>3</v>
      </c>
      <c r="I199" s="203"/>
      <c r="J199" s="14"/>
      <c r="K199" s="14"/>
      <c r="L199" s="200"/>
      <c r="M199" s="204"/>
      <c r="N199" s="205"/>
      <c r="O199" s="205"/>
      <c r="P199" s="205"/>
      <c r="Q199" s="205"/>
      <c r="R199" s="205"/>
      <c r="S199" s="205"/>
      <c r="T199" s="20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1" t="s">
        <v>267</v>
      </c>
      <c r="AU199" s="201" t="s">
        <v>81</v>
      </c>
      <c r="AV199" s="14" t="s">
        <v>79</v>
      </c>
      <c r="AW199" s="14" t="s">
        <v>33</v>
      </c>
      <c r="AX199" s="14" t="s">
        <v>71</v>
      </c>
      <c r="AY199" s="201" t="s">
        <v>150</v>
      </c>
    </row>
    <row r="200" s="2" customFormat="1" ht="24.15" customHeight="1">
      <c r="A200" s="39"/>
      <c r="B200" s="165"/>
      <c r="C200" s="166" t="s">
        <v>465</v>
      </c>
      <c r="D200" s="166" t="s">
        <v>153</v>
      </c>
      <c r="E200" s="167" t="s">
        <v>660</v>
      </c>
      <c r="F200" s="168" t="s">
        <v>661</v>
      </c>
      <c r="G200" s="169" t="s">
        <v>217</v>
      </c>
      <c r="H200" s="170">
        <v>394</v>
      </c>
      <c r="I200" s="171"/>
      <c r="J200" s="172">
        <f>ROUND(I200*H200,2)</f>
        <v>0</v>
      </c>
      <c r="K200" s="168" t="s">
        <v>3</v>
      </c>
      <c r="L200" s="40"/>
      <c r="M200" s="173" t="s">
        <v>3</v>
      </c>
      <c r="N200" s="174" t="s">
        <v>42</v>
      </c>
      <c r="O200" s="73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77" t="s">
        <v>169</v>
      </c>
      <c r="AT200" s="177" t="s">
        <v>153</v>
      </c>
      <c r="AU200" s="177" t="s">
        <v>81</v>
      </c>
      <c r="AY200" s="20" t="s">
        <v>150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20" t="s">
        <v>79</v>
      </c>
      <c r="BK200" s="178">
        <f>ROUND(I200*H200,2)</f>
        <v>0</v>
      </c>
      <c r="BL200" s="20" t="s">
        <v>169</v>
      </c>
      <c r="BM200" s="177" t="s">
        <v>1235</v>
      </c>
    </row>
    <row r="201" s="2" customFormat="1">
      <c r="A201" s="39"/>
      <c r="B201" s="40"/>
      <c r="C201" s="39"/>
      <c r="D201" s="179" t="s">
        <v>159</v>
      </c>
      <c r="E201" s="39"/>
      <c r="F201" s="180" t="s">
        <v>661</v>
      </c>
      <c r="G201" s="39"/>
      <c r="H201" s="39"/>
      <c r="I201" s="181"/>
      <c r="J201" s="39"/>
      <c r="K201" s="39"/>
      <c r="L201" s="40"/>
      <c r="M201" s="182"/>
      <c r="N201" s="183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159</v>
      </c>
      <c r="AU201" s="20" t="s">
        <v>81</v>
      </c>
    </row>
    <row r="202" s="2" customFormat="1">
      <c r="A202" s="39"/>
      <c r="B202" s="40"/>
      <c r="C202" s="39"/>
      <c r="D202" s="179" t="s">
        <v>188</v>
      </c>
      <c r="E202" s="39"/>
      <c r="F202" s="184" t="s">
        <v>663</v>
      </c>
      <c r="G202" s="39"/>
      <c r="H202" s="39"/>
      <c r="I202" s="181"/>
      <c r="J202" s="39"/>
      <c r="K202" s="39"/>
      <c r="L202" s="40"/>
      <c r="M202" s="182"/>
      <c r="N202" s="183"/>
      <c r="O202" s="73"/>
      <c r="P202" s="73"/>
      <c r="Q202" s="73"/>
      <c r="R202" s="73"/>
      <c r="S202" s="73"/>
      <c r="T202" s="74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20" t="s">
        <v>188</v>
      </c>
      <c r="AU202" s="20" t="s">
        <v>81</v>
      </c>
    </row>
    <row r="203" s="13" customFormat="1">
      <c r="A203" s="13"/>
      <c r="B203" s="192"/>
      <c r="C203" s="13"/>
      <c r="D203" s="179" t="s">
        <v>267</v>
      </c>
      <c r="E203" s="193" t="s">
        <v>3</v>
      </c>
      <c r="F203" s="194" t="s">
        <v>654</v>
      </c>
      <c r="G203" s="13"/>
      <c r="H203" s="195">
        <v>394</v>
      </c>
      <c r="I203" s="196"/>
      <c r="J203" s="13"/>
      <c r="K203" s="13"/>
      <c r="L203" s="192"/>
      <c r="M203" s="197"/>
      <c r="N203" s="198"/>
      <c r="O203" s="198"/>
      <c r="P203" s="198"/>
      <c r="Q203" s="198"/>
      <c r="R203" s="198"/>
      <c r="S203" s="198"/>
      <c r="T203" s="19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3" t="s">
        <v>267</v>
      </c>
      <c r="AU203" s="193" t="s">
        <v>81</v>
      </c>
      <c r="AV203" s="13" t="s">
        <v>81</v>
      </c>
      <c r="AW203" s="13" t="s">
        <v>33</v>
      </c>
      <c r="AX203" s="13" t="s">
        <v>79</v>
      </c>
      <c r="AY203" s="193" t="s">
        <v>150</v>
      </c>
    </row>
    <row r="204" s="2" customFormat="1" ht="24.15" customHeight="1">
      <c r="A204" s="39"/>
      <c r="B204" s="165"/>
      <c r="C204" s="166" t="s">
        <v>471</v>
      </c>
      <c r="D204" s="166" t="s">
        <v>153</v>
      </c>
      <c r="E204" s="167" t="s">
        <v>664</v>
      </c>
      <c r="F204" s="168" t="s">
        <v>665</v>
      </c>
      <c r="G204" s="169" t="s">
        <v>233</v>
      </c>
      <c r="H204" s="170">
        <v>12</v>
      </c>
      <c r="I204" s="171"/>
      <c r="J204" s="172">
        <f>ROUND(I204*H204,2)</f>
        <v>0</v>
      </c>
      <c r="K204" s="168" t="s">
        <v>262</v>
      </c>
      <c r="L204" s="40"/>
      <c r="M204" s="173" t="s">
        <v>3</v>
      </c>
      <c r="N204" s="174" t="s">
        <v>42</v>
      </c>
      <c r="O204" s="73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177" t="s">
        <v>169</v>
      </c>
      <c r="AT204" s="177" t="s">
        <v>153</v>
      </c>
      <c r="AU204" s="177" t="s">
        <v>81</v>
      </c>
      <c r="AY204" s="20" t="s">
        <v>150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20" t="s">
        <v>79</v>
      </c>
      <c r="BK204" s="178">
        <f>ROUND(I204*H204,2)</f>
        <v>0</v>
      </c>
      <c r="BL204" s="20" t="s">
        <v>169</v>
      </c>
      <c r="BM204" s="177" t="s">
        <v>1236</v>
      </c>
    </row>
    <row r="205" s="2" customFormat="1">
      <c r="A205" s="39"/>
      <c r="B205" s="40"/>
      <c r="C205" s="39"/>
      <c r="D205" s="179" t="s">
        <v>159</v>
      </c>
      <c r="E205" s="39"/>
      <c r="F205" s="180" t="s">
        <v>667</v>
      </c>
      <c r="G205" s="39"/>
      <c r="H205" s="39"/>
      <c r="I205" s="181"/>
      <c r="J205" s="39"/>
      <c r="K205" s="39"/>
      <c r="L205" s="40"/>
      <c r="M205" s="182"/>
      <c r="N205" s="183"/>
      <c r="O205" s="73"/>
      <c r="P205" s="73"/>
      <c r="Q205" s="73"/>
      <c r="R205" s="73"/>
      <c r="S205" s="73"/>
      <c r="T205" s="7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20" t="s">
        <v>159</v>
      </c>
      <c r="AU205" s="20" t="s">
        <v>81</v>
      </c>
    </row>
    <row r="206" s="2" customFormat="1">
      <c r="A206" s="39"/>
      <c r="B206" s="40"/>
      <c r="C206" s="39"/>
      <c r="D206" s="190" t="s">
        <v>265</v>
      </c>
      <c r="E206" s="39"/>
      <c r="F206" s="191" t="s">
        <v>668</v>
      </c>
      <c r="G206" s="39"/>
      <c r="H206" s="39"/>
      <c r="I206" s="181"/>
      <c r="J206" s="39"/>
      <c r="K206" s="39"/>
      <c r="L206" s="40"/>
      <c r="M206" s="182"/>
      <c r="N206" s="183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20" t="s">
        <v>265</v>
      </c>
      <c r="AU206" s="20" t="s">
        <v>81</v>
      </c>
    </row>
    <row r="207" s="13" customFormat="1">
      <c r="A207" s="13"/>
      <c r="B207" s="192"/>
      <c r="C207" s="13"/>
      <c r="D207" s="179" t="s">
        <v>267</v>
      </c>
      <c r="E207" s="193" t="s">
        <v>3</v>
      </c>
      <c r="F207" s="194" t="s">
        <v>669</v>
      </c>
      <c r="G207" s="13"/>
      <c r="H207" s="195">
        <v>12</v>
      </c>
      <c r="I207" s="196"/>
      <c r="J207" s="13"/>
      <c r="K207" s="13"/>
      <c r="L207" s="192"/>
      <c r="M207" s="197"/>
      <c r="N207" s="198"/>
      <c r="O207" s="198"/>
      <c r="P207" s="198"/>
      <c r="Q207" s="198"/>
      <c r="R207" s="198"/>
      <c r="S207" s="198"/>
      <c r="T207" s="19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3" t="s">
        <v>267</v>
      </c>
      <c r="AU207" s="193" t="s">
        <v>81</v>
      </c>
      <c r="AV207" s="13" t="s">
        <v>81</v>
      </c>
      <c r="AW207" s="13" t="s">
        <v>33</v>
      </c>
      <c r="AX207" s="13" t="s">
        <v>79</v>
      </c>
      <c r="AY207" s="193" t="s">
        <v>150</v>
      </c>
    </row>
    <row r="208" s="2" customFormat="1" ht="16.5" customHeight="1">
      <c r="A208" s="39"/>
      <c r="B208" s="165"/>
      <c r="C208" s="207" t="s">
        <v>480</v>
      </c>
      <c r="D208" s="207" t="s">
        <v>372</v>
      </c>
      <c r="E208" s="208" t="s">
        <v>670</v>
      </c>
      <c r="F208" s="209" t="s">
        <v>671</v>
      </c>
      <c r="G208" s="210" t="s">
        <v>324</v>
      </c>
      <c r="H208" s="211">
        <v>1.8</v>
      </c>
      <c r="I208" s="212"/>
      <c r="J208" s="213">
        <f>ROUND(I208*H208,2)</f>
        <v>0</v>
      </c>
      <c r="K208" s="209" t="s">
        <v>262</v>
      </c>
      <c r="L208" s="214"/>
      <c r="M208" s="215" t="s">
        <v>3</v>
      </c>
      <c r="N208" s="216" t="s">
        <v>42</v>
      </c>
      <c r="O208" s="73"/>
      <c r="P208" s="175">
        <f>O208*H208</f>
        <v>0</v>
      </c>
      <c r="Q208" s="175">
        <v>0.20000000000000001</v>
      </c>
      <c r="R208" s="175">
        <f>Q208*H208</f>
        <v>0.36000000000000004</v>
      </c>
      <c r="S208" s="175">
        <v>0</v>
      </c>
      <c r="T208" s="17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177" t="s">
        <v>192</v>
      </c>
      <c r="AT208" s="177" t="s">
        <v>372</v>
      </c>
      <c r="AU208" s="177" t="s">
        <v>81</v>
      </c>
      <c r="AY208" s="20" t="s">
        <v>150</v>
      </c>
      <c r="BE208" s="178">
        <f>IF(N208="základní",J208,0)</f>
        <v>0</v>
      </c>
      <c r="BF208" s="178">
        <f>IF(N208="snížená",J208,0)</f>
        <v>0</v>
      </c>
      <c r="BG208" s="178">
        <f>IF(N208="zákl. přenesená",J208,0)</f>
        <v>0</v>
      </c>
      <c r="BH208" s="178">
        <f>IF(N208="sníž. přenesená",J208,0)</f>
        <v>0</v>
      </c>
      <c r="BI208" s="178">
        <f>IF(N208="nulová",J208,0)</f>
        <v>0</v>
      </c>
      <c r="BJ208" s="20" t="s">
        <v>79</v>
      </c>
      <c r="BK208" s="178">
        <f>ROUND(I208*H208,2)</f>
        <v>0</v>
      </c>
      <c r="BL208" s="20" t="s">
        <v>169</v>
      </c>
      <c r="BM208" s="177" t="s">
        <v>1237</v>
      </c>
    </row>
    <row r="209" s="2" customFormat="1">
      <c r="A209" s="39"/>
      <c r="B209" s="40"/>
      <c r="C209" s="39"/>
      <c r="D209" s="179" t="s">
        <v>159</v>
      </c>
      <c r="E209" s="39"/>
      <c r="F209" s="180" t="s">
        <v>671</v>
      </c>
      <c r="G209" s="39"/>
      <c r="H209" s="39"/>
      <c r="I209" s="181"/>
      <c r="J209" s="39"/>
      <c r="K209" s="39"/>
      <c r="L209" s="40"/>
      <c r="M209" s="182"/>
      <c r="N209" s="183"/>
      <c r="O209" s="73"/>
      <c r="P209" s="73"/>
      <c r="Q209" s="73"/>
      <c r="R209" s="73"/>
      <c r="S209" s="73"/>
      <c r="T209" s="74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20" t="s">
        <v>159</v>
      </c>
      <c r="AU209" s="20" t="s">
        <v>81</v>
      </c>
    </row>
    <row r="210" s="13" customFormat="1">
      <c r="A210" s="13"/>
      <c r="B210" s="192"/>
      <c r="C210" s="13"/>
      <c r="D210" s="179" t="s">
        <v>267</v>
      </c>
      <c r="E210" s="193" t="s">
        <v>3</v>
      </c>
      <c r="F210" s="194" t="s">
        <v>673</v>
      </c>
      <c r="G210" s="13"/>
      <c r="H210" s="195">
        <v>1.8</v>
      </c>
      <c r="I210" s="196"/>
      <c r="J210" s="13"/>
      <c r="K210" s="13"/>
      <c r="L210" s="192"/>
      <c r="M210" s="197"/>
      <c r="N210" s="198"/>
      <c r="O210" s="198"/>
      <c r="P210" s="198"/>
      <c r="Q210" s="198"/>
      <c r="R210" s="198"/>
      <c r="S210" s="198"/>
      <c r="T210" s="19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3" t="s">
        <v>267</v>
      </c>
      <c r="AU210" s="193" t="s">
        <v>81</v>
      </c>
      <c r="AV210" s="13" t="s">
        <v>81</v>
      </c>
      <c r="AW210" s="13" t="s">
        <v>33</v>
      </c>
      <c r="AX210" s="13" t="s">
        <v>79</v>
      </c>
      <c r="AY210" s="193" t="s">
        <v>150</v>
      </c>
    </row>
    <row r="211" s="2" customFormat="1" ht="16.5" customHeight="1">
      <c r="A211" s="39"/>
      <c r="B211" s="165"/>
      <c r="C211" s="166" t="s">
        <v>486</v>
      </c>
      <c r="D211" s="166" t="s">
        <v>153</v>
      </c>
      <c r="E211" s="167" t="s">
        <v>674</v>
      </c>
      <c r="F211" s="168" t="s">
        <v>675</v>
      </c>
      <c r="G211" s="169" t="s">
        <v>324</v>
      </c>
      <c r="H211" s="170">
        <v>0.502</v>
      </c>
      <c r="I211" s="171"/>
      <c r="J211" s="172">
        <f>ROUND(I211*H211,2)</f>
        <v>0</v>
      </c>
      <c r="K211" s="168" t="s">
        <v>262</v>
      </c>
      <c r="L211" s="40"/>
      <c r="M211" s="173" t="s">
        <v>3</v>
      </c>
      <c r="N211" s="174" t="s">
        <v>42</v>
      </c>
      <c r="O211" s="73"/>
      <c r="P211" s="175">
        <f>O211*H211</f>
        <v>0</v>
      </c>
      <c r="Q211" s="175">
        <v>0</v>
      </c>
      <c r="R211" s="175">
        <f>Q211*H211</f>
        <v>0</v>
      </c>
      <c r="S211" s="175">
        <v>0</v>
      </c>
      <c r="T211" s="17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77" t="s">
        <v>169</v>
      </c>
      <c r="AT211" s="177" t="s">
        <v>153</v>
      </c>
      <c r="AU211" s="177" t="s">
        <v>81</v>
      </c>
      <c r="AY211" s="20" t="s">
        <v>150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20" t="s">
        <v>79</v>
      </c>
      <c r="BK211" s="178">
        <f>ROUND(I211*H211,2)</f>
        <v>0</v>
      </c>
      <c r="BL211" s="20" t="s">
        <v>169</v>
      </c>
      <c r="BM211" s="177" t="s">
        <v>1238</v>
      </c>
    </row>
    <row r="212" s="2" customFormat="1">
      <c r="A212" s="39"/>
      <c r="B212" s="40"/>
      <c r="C212" s="39"/>
      <c r="D212" s="179" t="s">
        <v>159</v>
      </c>
      <c r="E212" s="39"/>
      <c r="F212" s="180" t="s">
        <v>677</v>
      </c>
      <c r="G212" s="39"/>
      <c r="H212" s="39"/>
      <c r="I212" s="181"/>
      <c r="J212" s="39"/>
      <c r="K212" s="39"/>
      <c r="L212" s="40"/>
      <c r="M212" s="182"/>
      <c r="N212" s="183"/>
      <c r="O212" s="73"/>
      <c r="P212" s="73"/>
      <c r="Q212" s="73"/>
      <c r="R212" s="73"/>
      <c r="S212" s="73"/>
      <c r="T212" s="7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20" t="s">
        <v>159</v>
      </c>
      <c r="AU212" s="20" t="s">
        <v>81</v>
      </c>
    </row>
    <row r="213" s="2" customFormat="1">
      <c r="A213" s="39"/>
      <c r="B213" s="40"/>
      <c r="C213" s="39"/>
      <c r="D213" s="190" t="s">
        <v>265</v>
      </c>
      <c r="E213" s="39"/>
      <c r="F213" s="191" t="s">
        <v>678</v>
      </c>
      <c r="G213" s="39"/>
      <c r="H213" s="39"/>
      <c r="I213" s="181"/>
      <c r="J213" s="39"/>
      <c r="K213" s="39"/>
      <c r="L213" s="40"/>
      <c r="M213" s="182"/>
      <c r="N213" s="183"/>
      <c r="O213" s="73"/>
      <c r="P213" s="73"/>
      <c r="Q213" s="73"/>
      <c r="R213" s="73"/>
      <c r="S213" s="73"/>
      <c r="T213" s="7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20" t="s">
        <v>265</v>
      </c>
      <c r="AU213" s="20" t="s">
        <v>81</v>
      </c>
    </row>
    <row r="214" s="13" customFormat="1">
      <c r="A214" s="13"/>
      <c r="B214" s="192"/>
      <c r="C214" s="13"/>
      <c r="D214" s="179" t="s">
        <v>267</v>
      </c>
      <c r="E214" s="193" t="s">
        <v>563</v>
      </c>
      <c r="F214" s="194" t="s">
        <v>679</v>
      </c>
      <c r="G214" s="13"/>
      <c r="H214" s="195">
        <v>0.502</v>
      </c>
      <c r="I214" s="196"/>
      <c r="J214" s="13"/>
      <c r="K214" s="13"/>
      <c r="L214" s="192"/>
      <c r="M214" s="197"/>
      <c r="N214" s="198"/>
      <c r="O214" s="198"/>
      <c r="P214" s="198"/>
      <c r="Q214" s="198"/>
      <c r="R214" s="198"/>
      <c r="S214" s="198"/>
      <c r="T214" s="19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3" t="s">
        <v>267</v>
      </c>
      <c r="AU214" s="193" t="s">
        <v>81</v>
      </c>
      <c r="AV214" s="13" t="s">
        <v>81</v>
      </c>
      <c r="AW214" s="13" t="s">
        <v>33</v>
      </c>
      <c r="AX214" s="13" t="s">
        <v>79</v>
      </c>
      <c r="AY214" s="193" t="s">
        <v>150</v>
      </c>
    </row>
    <row r="215" s="2" customFormat="1" ht="21.75" customHeight="1">
      <c r="A215" s="39"/>
      <c r="B215" s="165"/>
      <c r="C215" s="166" t="s">
        <v>491</v>
      </c>
      <c r="D215" s="166" t="s">
        <v>153</v>
      </c>
      <c r="E215" s="167" t="s">
        <v>680</v>
      </c>
      <c r="F215" s="168" t="s">
        <v>681</v>
      </c>
      <c r="G215" s="169" t="s">
        <v>324</v>
      </c>
      <c r="H215" s="170">
        <v>0.502</v>
      </c>
      <c r="I215" s="171"/>
      <c r="J215" s="172">
        <f>ROUND(I215*H215,2)</f>
        <v>0</v>
      </c>
      <c r="K215" s="168" t="s">
        <v>262</v>
      </c>
      <c r="L215" s="40"/>
      <c r="M215" s="173" t="s">
        <v>3</v>
      </c>
      <c r="N215" s="174" t="s">
        <v>42</v>
      </c>
      <c r="O215" s="73"/>
      <c r="P215" s="175">
        <f>O215*H215</f>
        <v>0</v>
      </c>
      <c r="Q215" s="175">
        <v>0</v>
      </c>
      <c r="R215" s="175">
        <f>Q215*H215</f>
        <v>0</v>
      </c>
      <c r="S215" s="175">
        <v>0</v>
      </c>
      <c r="T215" s="17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177" t="s">
        <v>169</v>
      </c>
      <c r="AT215" s="177" t="s">
        <v>153</v>
      </c>
      <c r="AU215" s="177" t="s">
        <v>81</v>
      </c>
      <c r="AY215" s="20" t="s">
        <v>150</v>
      </c>
      <c r="BE215" s="178">
        <f>IF(N215="základní",J215,0)</f>
        <v>0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20" t="s">
        <v>79</v>
      </c>
      <c r="BK215" s="178">
        <f>ROUND(I215*H215,2)</f>
        <v>0</v>
      </c>
      <c r="BL215" s="20" t="s">
        <v>169</v>
      </c>
      <c r="BM215" s="177" t="s">
        <v>1239</v>
      </c>
    </row>
    <row r="216" s="2" customFormat="1">
      <c r="A216" s="39"/>
      <c r="B216" s="40"/>
      <c r="C216" s="39"/>
      <c r="D216" s="179" t="s">
        <v>159</v>
      </c>
      <c r="E216" s="39"/>
      <c r="F216" s="180" t="s">
        <v>683</v>
      </c>
      <c r="G216" s="39"/>
      <c r="H216" s="39"/>
      <c r="I216" s="181"/>
      <c r="J216" s="39"/>
      <c r="K216" s="39"/>
      <c r="L216" s="40"/>
      <c r="M216" s="182"/>
      <c r="N216" s="183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159</v>
      </c>
      <c r="AU216" s="20" t="s">
        <v>81</v>
      </c>
    </row>
    <row r="217" s="2" customFormat="1">
      <c r="A217" s="39"/>
      <c r="B217" s="40"/>
      <c r="C217" s="39"/>
      <c r="D217" s="190" t="s">
        <v>265</v>
      </c>
      <c r="E217" s="39"/>
      <c r="F217" s="191" t="s">
        <v>684</v>
      </c>
      <c r="G217" s="39"/>
      <c r="H217" s="39"/>
      <c r="I217" s="181"/>
      <c r="J217" s="39"/>
      <c r="K217" s="39"/>
      <c r="L217" s="40"/>
      <c r="M217" s="182"/>
      <c r="N217" s="183"/>
      <c r="O217" s="73"/>
      <c r="P217" s="73"/>
      <c r="Q217" s="73"/>
      <c r="R217" s="73"/>
      <c r="S217" s="73"/>
      <c r="T217" s="7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20" t="s">
        <v>265</v>
      </c>
      <c r="AU217" s="20" t="s">
        <v>81</v>
      </c>
    </row>
    <row r="218" s="13" customFormat="1">
      <c r="A218" s="13"/>
      <c r="B218" s="192"/>
      <c r="C218" s="13"/>
      <c r="D218" s="179" t="s">
        <v>267</v>
      </c>
      <c r="E218" s="193" t="s">
        <v>3</v>
      </c>
      <c r="F218" s="194" t="s">
        <v>563</v>
      </c>
      <c r="G218" s="13"/>
      <c r="H218" s="195">
        <v>0.502</v>
      </c>
      <c r="I218" s="196"/>
      <c r="J218" s="13"/>
      <c r="K218" s="13"/>
      <c r="L218" s="192"/>
      <c r="M218" s="197"/>
      <c r="N218" s="198"/>
      <c r="O218" s="198"/>
      <c r="P218" s="198"/>
      <c r="Q218" s="198"/>
      <c r="R218" s="198"/>
      <c r="S218" s="198"/>
      <c r="T218" s="19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3" t="s">
        <v>267</v>
      </c>
      <c r="AU218" s="193" t="s">
        <v>81</v>
      </c>
      <c r="AV218" s="13" t="s">
        <v>81</v>
      </c>
      <c r="AW218" s="13" t="s">
        <v>33</v>
      </c>
      <c r="AX218" s="13" t="s">
        <v>79</v>
      </c>
      <c r="AY218" s="193" t="s">
        <v>150</v>
      </c>
    </row>
    <row r="219" s="2" customFormat="1" ht="24.15" customHeight="1">
      <c r="A219" s="39"/>
      <c r="B219" s="165"/>
      <c r="C219" s="166" t="s">
        <v>498</v>
      </c>
      <c r="D219" s="166" t="s">
        <v>153</v>
      </c>
      <c r="E219" s="167" t="s">
        <v>685</v>
      </c>
      <c r="F219" s="168" t="s">
        <v>686</v>
      </c>
      <c r="G219" s="169" t="s">
        <v>324</v>
      </c>
      <c r="H219" s="170">
        <v>1.004</v>
      </c>
      <c r="I219" s="171"/>
      <c r="J219" s="172">
        <f>ROUND(I219*H219,2)</f>
        <v>0</v>
      </c>
      <c r="K219" s="168" t="s">
        <v>262</v>
      </c>
      <c r="L219" s="40"/>
      <c r="M219" s="173" t="s">
        <v>3</v>
      </c>
      <c r="N219" s="174" t="s">
        <v>42</v>
      </c>
      <c r="O219" s="73"/>
      <c r="P219" s="175">
        <f>O219*H219</f>
        <v>0</v>
      </c>
      <c r="Q219" s="175">
        <v>0</v>
      </c>
      <c r="R219" s="175">
        <f>Q219*H219</f>
        <v>0</v>
      </c>
      <c r="S219" s="175">
        <v>0</v>
      </c>
      <c r="T219" s="17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177" t="s">
        <v>169</v>
      </c>
      <c r="AT219" s="177" t="s">
        <v>153</v>
      </c>
      <c r="AU219" s="177" t="s">
        <v>81</v>
      </c>
      <c r="AY219" s="20" t="s">
        <v>150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20" t="s">
        <v>79</v>
      </c>
      <c r="BK219" s="178">
        <f>ROUND(I219*H219,2)</f>
        <v>0</v>
      </c>
      <c r="BL219" s="20" t="s">
        <v>169</v>
      </c>
      <c r="BM219" s="177" t="s">
        <v>1240</v>
      </c>
    </row>
    <row r="220" s="2" customFormat="1">
      <c r="A220" s="39"/>
      <c r="B220" s="40"/>
      <c r="C220" s="39"/>
      <c r="D220" s="179" t="s">
        <v>159</v>
      </c>
      <c r="E220" s="39"/>
      <c r="F220" s="180" t="s">
        <v>688</v>
      </c>
      <c r="G220" s="39"/>
      <c r="H220" s="39"/>
      <c r="I220" s="181"/>
      <c r="J220" s="39"/>
      <c r="K220" s="39"/>
      <c r="L220" s="40"/>
      <c r="M220" s="182"/>
      <c r="N220" s="183"/>
      <c r="O220" s="73"/>
      <c r="P220" s="73"/>
      <c r="Q220" s="73"/>
      <c r="R220" s="73"/>
      <c r="S220" s="73"/>
      <c r="T220" s="7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20" t="s">
        <v>159</v>
      </c>
      <c r="AU220" s="20" t="s">
        <v>81</v>
      </c>
    </row>
    <row r="221" s="2" customFormat="1">
      <c r="A221" s="39"/>
      <c r="B221" s="40"/>
      <c r="C221" s="39"/>
      <c r="D221" s="190" t="s">
        <v>265</v>
      </c>
      <c r="E221" s="39"/>
      <c r="F221" s="191" t="s">
        <v>689</v>
      </c>
      <c r="G221" s="39"/>
      <c r="H221" s="39"/>
      <c r="I221" s="181"/>
      <c r="J221" s="39"/>
      <c r="K221" s="39"/>
      <c r="L221" s="40"/>
      <c r="M221" s="182"/>
      <c r="N221" s="183"/>
      <c r="O221" s="73"/>
      <c r="P221" s="73"/>
      <c r="Q221" s="73"/>
      <c r="R221" s="73"/>
      <c r="S221" s="73"/>
      <c r="T221" s="74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20" t="s">
        <v>265</v>
      </c>
      <c r="AU221" s="20" t="s">
        <v>81</v>
      </c>
    </row>
    <row r="222" s="13" customFormat="1">
      <c r="A222" s="13"/>
      <c r="B222" s="192"/>
      <c r="C222" s="13"/>
      <c r="D222" s="179" t="s">
        <v>267</v>
      </c>
      <c r="E222" s="193" t="s">
        <v>3</v>
      </c>
      <c r="F222" s="194" t="s">
        <v>690</v>
      </c>
      <c r="G222" s="13"/>
      <c r="H222" s="195">
        <v>1.004</v>
      </c>
      <c r="I222" s="196"/>
      <c r="J222" s="13"/>
      <c r="K222" s="13"/>
      <c r="L222" s="192"/>
      <c r="M222" s="197"/>
      <c r="N222" s="198"/>
      <c r="O222" s="198"/>
      <c r="P222" s="198"/>
      <c r="Q222" s="198"/>
      <c r="R222" s="198"/>
      <c r="S222" s="198"/>
      <c r="T222" s="19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3" t="s">
        <v>267</v>
      </c>
      <c r="AU222" s="193" t="s">
        <v>81</v>
      </c>
      <c r="AV222" s="13" t="s">
        <v>81</v>
      </c>
      <c r="AW222" s="13" t="s">
        <v>33</v>
      </c>
      <c r="AX222" s="13" t="s">
        <v>79</v>
      </c>
      <c r="AY222" s="193" t="s">
        <v>150</v>
      </c>
    </row>
    <row r="223" s="14" customFormat="1">
      <c r="A223" s="14"/>
      <c r="B223" s="200"/>
      <c r="C223" s="14"/>
      <c r="D223" s="179" t="s">
        <v>267</v>
      </c>
      <c r="E223" s="201" t="s">
        <v>3</v>
      </c>
      <c r="F223" s="202" t="s">
        <v>691</v>
      </c>
      <c r="G223" s="14"/>
      <c r="H223" s="201" t="s">
        <v>3</v>
      </c>
      <c r="I223" s="203"/>
      <c r="J223" s="14"/>
      <c r="K223" s="14"/>
      <c r="L223" s="200"/>
      <c r="M223" s="204"/>
      <c r="N223" s="205"/>
      <c r="O223" s="205"/>
      <c r="P223" s="205"/>
      <c r="Q223" s="205"/>
      <c r="R223" s="205"/>
      <c r="S223" s="205"/>
      <c r="T223" s="20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1" t="s">
        <v>267</v>
      </c>
      <c r="AU223" s="201" t="s">
        <v>81</v>
      </c>
      <c r="AV223" s="14" t="s">
        <v>79</v>
      </c>
      <c r="AW223" s="14" t="s">
        <v>33</v>
      </c>
      <c r="AX223" s="14" t="s">
        <v>71</v>
      </c>
      <c r="AY223" s="201" t="s">
        <v>150</v>
      </c>
    </row>
    <row r="224" s="12" customFormat="1" ht="22.8" customHeight="1">
      <c r="A224" s="12"/>
      <c r="B224" s="152"/>
      <c r="C224" s="12"/>
      <c r="D224" s="153" t="s">
        <v>70</v>
      </c>
      <c r="E224" s="163" t="s">
        <v>165</v>
      </c>
      <c r="F224" s="163" t="s">
        <v>414</v>
      </c>
      <c r="G224" s="12"/>
      <c r="H224" s="12"/>
      <c r="I224" s="155"/>
      <c r="J224" s="164">
        <f>BK224</f>
        <v>0</v>
      </c>
      <c r="K224" s="12"/>
      <c r="L224" s="152"/>
      <c r="M224" s="157"/>
      <c r="N224" s="158"/>
      <c r="O224" s="158"/>
      <c r="P224" s="159">
        <f>SUM(P225:P232)</f>
        <v>0</v>
      </c>
      <c r="Q224" s="158"/>
      <c r="R224" s="159">
        <f>SUM(R225:R232)</f>
        <v>0.29521360000000002</v>
      </c>
      <c r="S224" s="158"/>
      <c r="T224" s="160">
        <f>SUM(T225:T232)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3" t="s">
        <v>79</v>
      </c>
      <c r="AT224" s="161" t="s">
        <v>70</v>
      </c>
      <c r="AU224" s="161" t="s">
        <v>79</v>
      </c>
      <c r="AY224" s="153" t="s">
        <v>150</v>
      </c>
      <c r="BK224" s="162">
        <f>SUM(BK225:BK232)</f>
        <v>0</v>
      </c>
    </row>
    <row r="225" s="2" customFormat="1" ht="24.15" customHeight="1">
      <c r="A225" s="39"/>
      <c r="B225" s="165"/>
      <c r="C225" s="166" t="s">
        <v>503</v>
      </c>
      <c r="D225" s="166" t="s">
        <v>153</v>
      </c>
      <c r="E225" s="167" t="s">
        <v>692</v>
      </c>
      <c r="F225" s="168" t="s">
        <v>693</v>
      </c>
      <c r="G225" s="169" t="s">
        <v>317</v>
      </c>
      <c r="H225" s="170">
        <v>277</v>
      </c>
      <c r="I225" s="171"/>
      <c r="J225" s="172">
        <f>ROUND(I225*H225,2)</f>
        <v>0</v>
      </c>
      <c r="K225" s="168" t="s">
        <v>262</v>
      </c>
      <c r="L225" s="40"/>
      <c r="M225" s="173" t="s">
        <v>3</v>
      </c>
      <c r="N225" s="174" t="s">
        <v>42</v>
      </c>
      <c r="O225" s="73"/>
      <c r="P225" s="175">
        <f>O225*H225</f>
        <v>0</v>
      </c>
      <c r="Q225" s="175">
        <v>0.0010120000000000001</v>
      </c>
      <c r="R225" s="175">
        <f>Q225*H225</f>
        <v>0.28032400000000002</v>
      </c>
      <c r="S225" s="175">
        <v>0</v>
      </c>
      <c r="T225" s="17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177" t="s">
        <v>169</v>
      </c>
      <c r="AT225" s="177" t="s">
        <v>153</v>
      </c>
      <c r="AU225" s="177" t="s">
        <v>81</v>
      </c>
      <c r="AY225" s="20" t="s">
        <v>150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20" t="s">
        <v>79</v>
      </c>
      <c r="BK225" s="178">
        <f>ROUND(I225*H225,2)</f>
        <v>0</v>
      </c>
      <c r="BL225" s="20" t="s">
        <v>169</v>
      </c>
      <c r="BM225" s="177" t="s">
        <v>1241</v>
      </c>
    </row>
    <row r="226" s="2" customFormat="1">
      <c r="A226" s="39"/>
      <c r="B226" s="40"/>
      <c r="C226" s="39"/>
      <c r="D226" s="179" t="s">
        <v>159</v>
      </c>
      <c r="E226" s="39"/>
      <c r="F226" s="180" t="s">
        <v>695</v>
      </c>
      <c r="G226" s="39"/>
      <c r="H226" s="39"/>
      <c r="I226" s="181"/>
      <c r="J226" s="39"/>
      <c r="K226" s="39"/>
      <c r="L226" s="40"/>
      <c r="M226" s="182"/>
      <c r="N226" s="183"/>
      <c r="O226" s="73"/>
      <c r="P226" s="73"/>
      <c r="Q226" s="73"/>
      <c r="R226" s="73"/>
      <c r="S226" s="73"/>
      <c r="T226" s="74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20" t="s">
        <v>159</v>
      </c>
      <c r="AU226" s="20" t="s">
        <v>81</v>
      </c>
    </row>
    <row r="227" s="2" customFormat="1">
      <c r="A227" s="39"/>
      <c r="B227" s="40"/>
      <c r="C227" s="39"/>
      <c r="D227" s="190" t="s">
        <v>265</v>
      </c>
      <c r="E227" s="39"/>
      <c r="F227" s="191" t="s">
        <v>696</v>
      </c>
      <c r="G227" s="39"/>
      <c r="H227" s="39"/>
      <c r="I227" s="181"/>
      <c r="J227" s="39"/>
      <c r="K227" s="39"/>
      <c r="L227" s="40"/>
      <c r="M227" s="182"/>
      <c r="N227" s="183"/>
      <c r="O227" s="73"/>
      <c r="P227" s="73"/>
      <c r="Q227" s="73"/>
      <c r="R227" s="73"/>
      <c r="S227" s="73"/>
      <c r="T227" s="7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20" t="s">
        <v>265</v>
      </c>
      <c r="AU227" s="20" t="s">
        <v>81</v>
      </c>
    </row>
    <row r="228" s="13" customFormat="1">
      <c r="A228" s="13"/>
      <c r="B228" s="192"/>
      <c r="C228" s="13"/>
      <c r="D228" s="179" t="s">
        <v>267</v>
      </c>
      <c r="E228" s="193" t="s">
        <v>3</v>
      </c>
      <c r="F228" s="194" t="s">
        <v>1242</v>
      </c>
      <c r="G228" s="13"/>
      <c r="H228" s="195">
        <v>277</v>
      </c>
      <c r="I228" s="196"/>
      <c r="J228" s="13"/>
      <c r="K228" s="13"/>
      <c r="L228" s="192"/>
      <c r="M228" s="197"/>
      <c r="N228" s="198"/>
      <c r="O228" s="198"/>
      <c r="P228" s="198"/>
      <c r="Q228" s="198"/>
      <c r="R228" s="198"/>
      <c r="S228" s="198"/>
      <c r="T228" s="19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3" t="s">
        <v>267</v>
      </c>
      <c r="AU228" s="193" t="s">
        <v>81</v>
      </c>
      <c r="AV228" s="13" t="s">
        <v>81</v>
      </c>
      <c r="AW228" s="13" t="s">
        <v>33</v>
      </c>
      <c r="AX228" s="13" t="s">
        <v>79</v>
      </c>
      <c r="AY228" s="193" t="s">
        <v>150</v>
      </c>
    </row>
    <row r="229" s="2" customFormat="1" ht="24.15" customHeight="1">
      <c r="A229" s="39"/>
      <c r="B229" s="165"/>
      <c r="C229" s="166" t="s">
        <v>509</v>
      </c>
      <c r="D229" s="166" t="s">
        <v>153</v>
      </c>
      <c r="E229" s="167" t="s">
        <v>698</v>
      </c>
      <c r="F229" s="168" t="s">
        <v>699</v>
      </c>
      <c r="G229" s="169" t="s">
        <v>317</v>
      </c>
      <c r="H229" s="170">
        <v>6</v>
      </c>
      <c r="I229" s="171"/>
      <c r="J229" s="172">
        <f>ROUND(I229*H229,2)</f>
        <v>0</v>
      </c>
      <c r="K229" s="168" t="s">
        <v>262</v>
      </c>
      <c r="L229" s="40"/>
      <c r="M229" s="173" t="s">
        <v>3</v>
      </c>
      <c r="N229" s="174" t="s">
        <v>42</v>
      </c>
      <c r="O229" s="73"/>
      <c r="P229" s="175">
        <f>O229*H229</f>
        <v>0</v>
      </c>
      <c r="Q229" s="175">
        <v>0.0024816</v>
      </c>
      <c r="R229" s="175">
        <f>Q229*H229</f>
        <v>0.014889599999999999</v>
      </c>
      <c r="S229" s="175">
        <v>0</v>
      </c>
      <c r="T229" s="17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177" t="s">
        <v>169</v>
      </c>
      <c r="AT229" s="177" t="s">
        <v>153</v>
      </c>
      <c r="AU229" s="177" t="s">
        <v>81</v>
      </c>
      <c r="AY229" s="20" t="s">
        <v>150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20" t="s">
        <v>79</v>
      </c>
      <c r="BK229" s="178">
        <f>ROUND(I229*H229,2)</f>
        <v>0</v>
      </c>
      <c r="BL229" s="20" t="s">
        <v>169</v>
      </c>
      <c r="BM229" s="177" t="s">
        <v>1243</v>
      </c>
    </row>
    <row r="230" s="2" customFormat="1">
      <c r="A230" s="39"/>
      <c r="B230" s="40"/>
      <c r="C230" s="39"/>
      <c r="D230" s="179" t="s">
        <v>159</v>
      </c>
      <c r="E230" s="39"/>
      <c r="F230" s="180" t="s">
        <v>701</v>
      </c>
      <c r="G230" s="39"/>
      <c r="H230" s="39"/>
      <c r="I230" s="181"/>
      <c r="J230" s="39"/>
      <c r="K230" s="39"/>
      <c r="L230" s="40"/>
      <c r="M230" s="182"/>
      <c r="N230" s="183"/>
      <c r="O230" s="73"/>
      <c r="P230" s="73"/>
      <c r="Q230" s="73"/>
      <c r="R230" s="73"/>
      <c r="S230" s="73"/>
      <c r="T230" s="74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20" t="s">
        <v>159</v>
      </c>
      <c r="AU230" s="20" t="s">
        <v>81</v>
      </c>
    </row>
    <row r="231" s="2" customFormat="1">
      <c r="A231" s="39"/>
      <c r="B231" s="40"/>
      <c r="C231" s="39"/>
      <c r="D231" s="190" t="s">
        <v>265</v>
      </c>
      <c r="E231" s="39"/>
      <c r="F231" s="191" t="s">
        <v>702</v>
      </c>
      <c r="G231" s="39"/>
      <c r="H231" s="39"/>
      <c r="I231" s="181"/>
      <c r="J231" s="39"/>
      <c r="K231" s="39"/>
      <c r="L231" s="40"/>
      <c r="M231" s="182"/>
      <c r="N231" s="183"/>
      <c r="O231" s="73"/>
      <c r="P231" s="73"/>
      <c r="Q231" s="73"/>
      <c r="R231" s="73"/>
      <c r="S231" s="73"/>
      <c r="T231" s="74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20" t="s">
        <v>265</v>
      </c>
      <c r="AU231" s="20" t="s">
        <v>81</v>
      </c>
    </row>
    <row r="232" s="13" customFormat="1">
      <c r="A232" s="13"/>
      <c r="B232" s="192"/>
      <c r="C232" s="13"/>
      <c r="D232" s="179" t="s">
        <v>267</v>
      </c>
      <c r="E232" s="193" t="s">
        <v>3</v>
      </c>
      <c r="F232" s="194" t="s">
        <v>179</v>
      </c>
      <c r="G232" s="13"/>
      <c r="H232" s="195">
        <v>6</v>
      </c>
      <c r="I232" s="196"/>
      <c r="J232" s="13"/>
      <c r="K232" s="13"/>
      <c r="L232" s="192"/>
      <c r="M232" s="197"/>
      <c r="N232" s="198"/>
      <c r="O232" s="198"/>
      <c r="P232" s="198"/>
      <c r="Q232" s="198"/>
      <c r="R232" s="198"/>
      <c r="S232" s="198"/>
      <c r="T232" s="19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3" t="s">
        <v>267</v>
      </c>
      <c r="AU232" s="193" t="s">
        <v>81</v>
      </c>
      <c r="AV232" s="13" t="s">
        <v>81</v>
      </c>
      <c r="AW232" s="13" t="s">
        <v>33</v>
      </c>
      <c r="AX232" s="13" t="s">
        <v>79</v>
      </c>
      <c r="AY232" s="193" t="s">
        <v>150</v>
      </c>
    </row>
    <row r="233" s="12" customFormat="1" ht="22.8" customHeight="1">
      <c r="A233" s="12"/>
      <c r="B233" s="152"/>
      <c r="C233" s="12"/>
      <c r="D233" s="153" t="s">
        <v>70</v>
      </c>
      <c r="E233" s="163" t="s">
        <v>703</v>
      </c>
      <c r="F233" s="163" t="s">
        <v>704</v>
      </c>
      <c r="G233" s="12"/>
      <c r="H233" s="12"/>
      <c r="I233" s="155"/>
      <c r="J233" s="164">
        <f>BK233</f>
        <v>0</v>
      </c>
      <c r="K233" s="12"/>
      <c r="L233" s="152"/>
      <c r="M233" s="157"/>
      <c r="N233" s="158"/>
      <c r="O233" s="158"/>
      <c r="P233" s="159">
        <f>SUM(P234:P236)</f>
        <v>0</v>
      </c>
      <c r="Q233" s="158"/>
      <c r="R233" s="159">
        <f>SUM(R234:R236)</f>
        <v>0</v>
      </c>
      <c r="S233" s="158"/>
      <c r="T233" s="160">
        <f>SUM(T234:T236)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53" t="s">
        <v>79</v>
      </c>
      <c r="AT233" s="161" t="s">
        <v>70</v>
      </c>
      <c r="AU233" s="161" t="s">
        <v>79</v>
      </c>
      <c r="AY233" s="153" t="s">
        <v>150</v>
      </c>
      <c r="BK233" s="162">
        <f>SUM(BK234:BK236)</f>
        <v>0</v>
      </c>
    </row>
    <row r="234" s="2" customFormat="1" ht="24.15" customHeight="1">
      <c r="A234" s="39"/>
      <c r="B234" s="165"/>
      <c r="C234" s="166" t="s">
        <v>513</v>
      </c>
      <c r="D234" s="166" t="s">
        <v>153</v>
      </c>
      <c r="E234" s="167" t="s">
        <v>705</v>
      </c>
      <c r="F234" s="168" t="s">
        <v>706</v>
      </c>
      <c r="G234" s="169" t="s">
        <v>538</v>
      </c>
      <c r="H234" s="170">
        <v>6.4100000000000001</v>
      </c>
      <c r="I234" s="171"/>
      <c r="J234" s="172">
        <f>ROUND(I234*H234,2)</f>
        <v>0</v>
      </c>
      <c r="K234" s="168" t="s">
        <v>262</v>
      </c>
      <c r="L234" s="40"/>
      <c r="M234" s="173" t="s">
        <v>3</v>
      </c>
      <c r="N234" s="174" t="s">
        <v>42</v>
      </c>
      <c r="O234" s="73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177" t="s">
        <v>169</v>
      </c>
      <c r="AT234" s="177" t="s">
        <v>153</v>
      </c>
      <c r="AU234" s="177" t="s">
        <v>81</v>
      </c>
      <c r="AY234" s="20" t="s">
        <v>150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20" t="s">
        <v>79</v>
      </c>
      <c r="BK234" s="178">
        <f>ROUND(I234*H234,2)</f>
        <v>0</v>
      </c>
      <c r="BL234" s="20" t="s">
        <v>169</v>
      </c>
      <c r="BM234" s="177" t="s">
        <v>1244</v>
      </c>
    </row>
    <row r="235" s="2" customFormat="1">
      <c r="A235" s="39"/>
      <c r="B235" s="40"/>
      <c r="C235" s="39"/>
      <c r="D235" s="179" t="s">
        <v>159</v>
      </c>
      <c r="E235" s="39"/>
      <c r="F235" s="180" t="s">
        <v>708</v>
      </c>
      <c r="G235" s="39"/>
      <c r="H235" s="39"/>
      <c r="I235" s="181"/>
      <c r="J235" s="39"/>
      <c r="K235" s="39"/>
      <c r="L235" s="40"/>
      <c r="M235" s="182"/>
      <c r="N235" s="183"/>
      <c r="O235" s="73"/>
      <c r="P235" s="73"/>
      <c r="Q235" s="73"/>
      <c r="R235" s="73"/>
      <c r="S235" s="73"/>
      <c r="T235" s="74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20" t="s">
        <v>159</v>
      </c>
      <c r="AU235" s="20" t="s">
        <v>81</v>
      </c>
    </row>
    <row r="236" s="2" customFormat="1">
      <c r="A236" s="39"/>
      <c r="B236" s="40"/>
      <c r="C236" s="39"/>
      <c r="D236" s="190" t="s">
        <v>265</v>
      </c>
      <c r="E236" s="39"/>
      <c r="F236" s="191" t="s">
        <v>709</v>
      </c>
      <c r="G236" s="39"/>
      <c r="H236" s="39"/>
      <c r="I236" s="181"/>
      <c r="J236" s="39"/>
      <c r="K236" s="39"/>
      <c r="L236" s="40"/>
      <c r="M236" s="185"/>
      <c r="N236" s="186"/>
      <c r="O236" s="187"/>
      <c r="P236" s="187"/>
      <c r="Q236" s="187"/>
      <c r="R236" s="187"/>
      <c r="S236" s="187"/>
      <c r="T236" s="188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20" t="s">
        <v>265</v>
      </c>
      <c r="AU236" s="20" t="s">
        <v>81</v>
      </c>
    </row>
    <row r="237" s="2" customFormat="1" ht="6.96" customHeight="1">
      <c r="A237" s="39"/>
      <c r="B237" s="56"/>
      <c r="C237" s="57"/>
      <c r="D237" s="57"/>
      <c r="E237" s="57"/>
      <c r="F237" s="57"/>
      <c r="G237" s="57"/>
      <c r="H237" s="57"/>
      <c r="I237" s="57"/>
      <c r="J237" s="57"/>
      <c r="K237" s="57"/>
      <c r="L237" s="40"/>
      <c r="M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</row>
  </sheetData>
  <autoFilter ref="C82:K23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181451311"/>
    <hyperlink ref="F97" r:id="rId2" display="https://podminky.urs.cz/item/CS_URS_2024_01/183101221"/>
    <hyperlink ref="F104" r:id="rId3" display="https://podminky.urs.cz/item/CS_URS_2024_01/183105114"/>
    <hyperlink ref="F108" r:id="rId4" display="https://podminky.urs.cz/item/CS_URS_2024_01/183403151"/>
    <hyperlink ref="F112" r:id="rId5" display="https://podminky.urs.cz/item/CS_URS_2024_01/183403152"/>
    <hyperlink ref="F116" r:id="rId6" display="https://podminky.urs.cz/item/CS_URS_2024_01/183403161"/>
    <hyperlink ref="F120" r:id="rId7" display="https://podminky.urs.cz/item/CS_URS_2024_01/183551013"/>
    <hyperlink ref="F124" r:id="rId8" display="https://podminky.urs.cz/item/CS_URS_2024_01/184102114"/>
    <hyperlink ref="F149" r:id="rId9" display="https://podminky.urs.cz/item/CS_URS_2024_01/184102211"/>
    <hyperlink ref="F177" r:id="rId10" display="https://podminky.urs.cz/item/CS_URS_2024_01/184215133"/>
    <hyperlink ref="F190" r:id="rId11" display="https://podminky.urs.cz/item/CS_URS_2024_01/184813121"/>
    <hyperlink ref="F194" r:id="rId12" display="https://podminky.urs.cz/item/CS_URS_2024_01/184816111"/>
    <hyperlink ref="F206" r:id="rId13" display="https://podminky.urs.cz/item/CS_URS_2024_01/184911432"/>
    <hyperlink ref="F213" r:id="rId14" display="https://podminky.urs.cz/item/CS_URS_2024_01/185804311"/>
    <hyperlink ref="F217" r:id="rId15" display="https://podminky.urs.cz/item/CS_URS_2024_01/185851121"/>
    <hyperlink ref="F221" r:id="rId16" display="https://podminky.urs.cz/item/CS_URS_2024_01/185851129"/>
    <hyperlink ref="F227" r:id="rId17" display="https://podminky.urs.cz/item/CS_URS_2024_01/348951250"/>
    <hyperlink ref="F231" r:id="rId18" display="https://podminky.urs.cz/item/CS_URS_2024_01/348952261"/>
    <hyperlink ref="F236" r:id="rId19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115</v>
      </c>
      <c r="AZ2" s="189" t="s">
        <v>562</v>
      </c>
      <c r="BA2" s="189" t="s">
        <v>3</v>
      </c>
      <c r="BB2" s="189" t="s">
        <v>3</v>
      </c>
      <c r="BC2" s="189" t="s">
        <v>9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710</v>
      </c>
      <c r="BA3" s="189" t="s">
        <v>3</v>
      </c>
      <c r="BB3" s="189" t="s">
        <v>3</v>
      </c>
      <c r="BC3" s="189" t="s">
        <v>165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241</v>
      </c>
      <c r="BA4" s="189" t="s">
        <v>3</v>
      </c>
      <c r="BB4" s="189" t="s">
        <v>3</v>
      </c>
      <c r="BC4" s="189" t="s">
        <v>1245</v>
      </c>
      <c r="BD4" s="189" t="s">
        <v>81</v>
      </c>
    </row>
    <row r="5" s="1" customFormat="1" ht="6.96" customHeight="1">
      <c r="B5" s="23"/>
      <c r="L5" s="23"/>
      <c r="AZ5" s="189" t="s">
        <v>563</v>
      </c>
      <c r="BA5" s="189" t="s">
        <v>3</v>
      </c>
      <c r="BB5" s="189" t="s">
        <v>3</v>
      </c>
      <c r="BC5" s="189" t="s">
        <v>1246</v>
      </c>
      <c r="BD5" s="189" t="s">
        <v>81</v>
      </c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0"/>
      <c r="C9" s="39"/>
      <c r="D9" s="39"/>
      <c r="E9" s="63" t="s">
        <v>1247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ROUND((SUM(BE81:BE145)),  2)</f>
        <v>0</v>
      </c>
      <c r="G33" s="39"/>
      <c r="H33" s="39"/>
      <c r="I33" s="124">
        <v>0.20999999999999999</v>
      </c>
      <c r="J33" s="123">
        <f>ROUND(((SUM(BE81:BE145))*I33),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ROUND((SUM(BF81:BF145)),  2)</f>
        <v>0</v>
      </c>
      <c r="G34" s="39"/>
      <c r="H34" s="39"/>
      <c r="I34" s="124">
        <v>0.12</v>
      </c>
      <c r="J34" s="123">
        <f>ROUND(((SUM(BF81:BF145))*I34),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ROUND((SUM(BG81:BG145)),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ROUND((SUM(BH81:BH145)),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ROUND((SUM(BI81:BI145)),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39"/>
      <c r="D50" s="39"/>
      <c r="E50" s="63" t="str">
        <f>E9</f>
        <v>823/21-11 - SO 801 Lokální biokoridor LBK 47 - následná péče - 1. rok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134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Chodeč u Mělníka - polní cesty VC9A, VC9B a LBK 47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123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30" customHeight="1">
      <c r="A73" s="39"/>
      <c r="B73" s="40"/>
      <c r="C73" s="39"/>
      <c r="D73" s="39"/>
      <c r="E73" s="63" t="str">
        <f>E9</f>
        <v>823/21-11 - SO 801 Lokální biokoridor LBK 47 - následná péče - 1. rok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Chodeč u Mělníka</v>
      </c>
      <c r="G75" s="39"/>
      <c r="H75" s="39"/>
      <c r="I75" s="33" t="s">
        <v>23</v>
      </c>
      <c r="J75" s="65" t="str">
        <f>IF(J12="","",J12)</f>
        <v>2. 11. 2021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SPÚ Mělník</v>
      </c>
      <c r="G77" s="39"/>
      <c r="H77" s="39"/>
      <c r="I77" s="33" t="s">
        <v>31</v>
      </c>
      <c r="J77" s="37" t="str">
        <f>E21</f>
        <v>NDCon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>NDCon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135</v>
      </c>
      <c r="D80" s="145" t="s">
        <v>56</v>
      </c>
      <c r="E80" s="145" t="s">
        <v>52</v>
      </c>
      <c r="F80" s="145" t="s">
        <v>53</v>
      </c>
      <c r="G80" s="145" t="s">
        <v>136</v>
      </c>
      <c r="H80" s="145" t="s">
        <v>137</v>
      </c>
      <c r="I80" s="145" t="s">
        <v>138</v>
      </c>
      <c r="J80" s="145" t="s">
        <v>127</v>
      </c>
      <c r="K80" s="146" t="s">
        <v>139</v>
      </c>
      <c r="L80" s="147"/>
      <c r="M80" s="81" t="s">
        <v>3</v>
      </c>
      <c r="N80" s="82" t="s">
        <v>41</v>
      </c>
      <c r="O80" s="82" t="s">
        <v>140</v>
      </c>
      <c r="P80" s="82" t="s">
        <v>141</v>
      </c>
      <c r="Q80" s="82" t="s">
        <v>142</v>
      </c>
      <c r="R80" s="82" t="s">
        <v>143</v>
      </c>
      <c r="S80" s="82" t="s">
        <v>144</v>
      </c>
      <c r="T80" s="83" t="s">
        <v>145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146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0.42464279999999999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70</v>
      </c>
      <c r="AU81" s="20" t="s">
        <v>128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70</v>
      </c>
      <c r="E82" s="154" t="s">
        <v>257</v>
      </c>
      <c r="F82" s="154" t="s">
        <v>258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0.42464279999999999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79</v>
      </c>
      <c r="AT82" s="161" t="s">
        <v>70</v>
      </c>
      <c r="AU82" s="161" t="s">
        <v>71</v>
      </c>
      <c r="AY82" s="153" t="s">
        <v>150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70</v>
      </c>
      <c r="E83" s="163" t="s">
        <v>79</v>
      </c>
      <c r="F83" s="163" t="s">
        <v>259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SUM(P84:P145)</f>
        <v>0</v>
      </c>
      <c r="Q83" s="158"/>
      <c r="R83" s="159">
        <f>SUM(R84:R145)</f>
        <v>0.42464279999999999</v>
      </c>
      <c r="S83" s="158"/>
      <c r="T83" s="160">
        <f>SUM(T84:T145)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79</v>
      </c>
      <c r="AT83" s="161" t="s">
        <v>70</v>
      </c>
      <c r="AU83" s="161" t="s">
        <v>79</v>
      </c>
      <c r="AY83" s="153" t="s">
        <v>150</v>
      </c>
      <c r="BK83" s="162">
        <f>SUM(BK84:BK145)</f>
        <v>0</v>
      </c>
    </row>
    <row r="84" s="2" customFormat="1" ht="33" customHeight="1">
      <c r="A84" s="39"/>
      <c r="B84" s="165"/>
      <c r="C84" s="166" t="s">
        <v>344</v>
      </c>
      <c r="D84" s="166" t="s">
        <v>153</v>
      </c>
      <c r="E84" s="167" t="s">
        <v>1248</v>
      </c>
      <c r="F84" s="168" t="s">
        <v>1249</v>
      </c>
      <c r="G84" s="169" t="s">
        <v>233</v>
      </c>
      <c r="H84" s="170">
        <v>1872</v>
      </c>
      <c r="I84" s="171"/>
      <c r="J84" s="172">
        <f>ROUND(I84*H84,2)</f>
        <v>0</v>
      </c>
      <c r="K84" s="168" t="s">
        <v>262</v>
      </c>
      <c r="L84" s="40"/>
      <c r="M84" s="173" t="s">
        <v>3</v>
      </c>
      <c r="N84" s="174" t="s">
        <v>42</v>
      </c>
      <c r="O84" s="7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169</v>
      </c>
      <c r="AT84" s="177" t="s">
        <v>153</v>
      </c>
      <c r="AU84" s="177" t="s">
        <v>81</v>
      </c>
      <c r="AY84" s="20" t="s">
        <v>150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79</v>
      </c>
      <c r="BK84" s="178">
        <f>ROUND(I84*H84,2)</f>
        <v>0</v>
      </c>
      <c r="BL84" s="20" t="s">
        <v>169</v>
      </c>
      <c r="BM84" s="177" t="s">
        <v>1250</v>
      </c>
    </row>
    <row r="85" s="2" customFormat="1">
      <c r="A85" s="39"/>
      <c r="B85" s="40"/>
      <c r="C85" s="39"/>
      <c r="D85" s="179" t="s">
        <v>159</v>
      </c>
      <c r="E85" s="39"/>
      <c r="F85" s="180" t="s">
        <v>1251</v>
      </c>
      <c r="G85" s="39"/>
      <c r="H85" s="39"/>
      <c r="I85" s="181"/>
      <c r="J85" s="39"/>
      <c r="K85" s="39"/>
      <c r="L85" s="40"/>
      <c r="M85" s="182"/>
      <c r="N85" s="183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159</v>
      </c>
      <c r="AU85" s="20" t="s">
        <v>81</v>
      </c>
    </row>
    <row r="86" s="2" customFormat="1">
      <c r="A86" s="39"/>
      <c r="B86" s="40"/>
      <c r="C86" s="39"/>
      <c r="D86" s="190" t="s">
        <v>265</v>
      </c>
      <c r="E86" s="39"/>
      <c r="F86" s="191" t="s">
        <v>1252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265</v>
      </c>
      <c r="AU86" s="20" t="s">
        <v>81</v>
      </c>
    </row>
    <row r="87" s="13" customFormat="1">
      <c r="A87" s="13"/>
      <c r="B87" s="192"/>
      <c r="C87" s="13"/>
      <c r="D87" s="179" t="s">
        <v>267</v>
      </c>
      <c r="E87" s="193" t="s">
        <v>3</v>
      </c>
      <c r="F87" s="194" t="s">
        <v>1165</v>
      </c>
      <c r="G87" s="13"/>
      <c r="H87" s="195">
        <v>1872</v>
      </c>
      <c r="I87" s="196"/>
      <c r="J87" s="13"/>
      <c r="K87" s="13"/>
      <c r="L87" s="192"/>
      <c r="M87" s="197"/>
      <c r="N87" s="198"/>
      <c r="O87" s="198"/>
      <c r="P87" s="198"/>
      <c r="Q87" s="198"/>
      <c r="R87" s="198"/>
      <c r="S87" s="198"/>
      <c r="T87" s="19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93" t="s">
        <v>267</v>
      </c>
      <c r="AU87" s="193" t="s">
        <v>81</v>
      </c>
      <c r="AV87" s="13" t="s">
        <v>81</v>
      </c>
      <c r="AW87" s="13" t="s">
        <v>33</v>
      </c>
      <c r="AX87" s="13" t="s">
        <v>79</v>
      </c>
      <c r="AY87" s="193" t="s">
        <v>150</v>
      </c>
    </row>
    <row r="88" s="14" customFormat="1">
      <c r="A88" s="14"/>
      <c r="B88" s="200"/>
      <c r="C88" s="14"/>
      <c r="D88" s="179" t="s">
        <v>267</v>
      </c>
      <c r="E88" s="201" t="s">
        <v>3</v>
      </c>
      <c r="F88" s="202" t="s">
        <v>1253</v>
      </c>
      <c r="G88" s="14"/>
      <c r="H88" s="201" t="s">
        <v>3</v>
      </c>
      <c r="I88" s="203"/>
      <c r="J88" s="14"/>
      <c r="K88" s="14"/>
      <c r="L88" s="200"/>
      <c r="M88" s="204"/>
      <c r="N88" s="205"/>
      <c r="O88" s="205"/>
      <c r="P88" s="205"/>
      <c r="Q88" s="205"/>
      <c r="R88" s="205"/>
      <c r="S88" s="205"/>
      <c r="T88" s="206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01" t="s">
        <v>267</v>
      </c>
      <c r="AU88" s="201" t="s">
        <v>81</v>
      </c>
      <c r="AV88" s="14" t="s">
        <v>79</v>
      </c>
      <c r="AW88" s="14" t="s">
        <v>33</v>
      </c>
      <c r="AX88" s="14" t="s">
        <v>71</v>
      </c>
      <c r="AY88" s="201" t="s">
        <v>150</v>
      </c>
    </row>
    <row r="89" s="2" customFormat="1" ht="24.15" customHeight="1">
      <c r="A89" s="39"/>
      <c r="B89" s="165"/>
      <c r="C89" s="166" t="s">
        <v>79</v>
      </c>
      <c r="D89" s="166" t="s">
        <v>153</v>
      </c>
      <c r="E89" s="167" t="s">
        <v>720</v>
      </c>
      <c r="F89" s="168" t="s">
        <v>721</v>
      </c>
      <c r="G89" s="169" t="s">
        <v>233</v>
      </c>
      <c r="H89" s="170">
        <v>3744</v>
      </c>
      <c r="I89" s="171"/>
      <c r="J89" s="172">
        <f>ROUND(I89*H89,2)</f>
        <v>0</v>
      </c>
      <c r="K89" s="168" t="s">
        <v>262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169</v>
      </c>
      <c r="AT89" s="177" t="s">
        <v>153</v>
      </c>
      <c r="AU89" s="177" t="s">
        <v>81</v>
      </c>
      <c r="AY89" s="20" t="s">
        <v>150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169</v>
      </c>
      <c r="BM89" s="177" t="s">
        <v>1254</v>
      </c>
    </row>
    <row r="90" s="2" customFormat="1">
      <c r="A90" s="39"/>
      <c r="B90" s="40"/>
      <c r="C90" s="39"/>
      <c r="D90" s="179" t="s">
        <v>159</v>
      </c>
      <c r="E90" s="39"/>
      <c r="F90" s="180" t="s">
        <v>723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159</v>
      </c>
      <c r="AU90" s="20" t="s">
        <v>81</v>
      </c>
    </row>
    <row r="91" s="2" customFormat="1">
      <c r="A91" s="39"/>
      <c r="B91" s="40"/>
      <c r="C91" s="39"/>
      <c r="D91" s="190" t="s">
        <v>265</v>
      </c>
      <c r="E91" s="39"/>
      <c r="F91" s="191" t="s">
        <v>724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265</v>
      </c>
      <c r="AU91" s="20" t="s">
        <v>81</v>
      </c>
    </row>
    <row r="92" s="13" customFormat="1">
      <c r="A92" s="13"/>
      <c r="B92" s="192"/>
      <c r="C92" s="13"/>
      <c r="D92" s="179" t="s">
        <v>267</v>
      </c>
      <c r="E92" s="193" t="s">
        <v>241</v>
      </c>
      <c r="F92" s="194" t="s">
        <v>1255</v>
      </c>
      <c r="G92" s="13"/>
      <c r="H92" s="195">
        <v>3744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267</v>
      </c>
      <c r="AU92" s="193" t="s">
        <v>81</v>
      </c>
      <c r="AV92" s="13" t="s">
        <v>81</v>
      </c>
      <c r="AW92" s="13" t="s">
        <v>33</v>
      </c>
      <c r="AX92" s="13" t="s">
        <v>79</v>
      </c>
      <c r="AY92" s="193" t="s">
        <v>150</v>
      </c>
    </row>
    <row r="93" s="14" customFormat="1">
      <c r="A93" s="14"/>
      <c r="B93" s="200"/>
      <c r="C93" s="14"/>
      <c r="D93" s="179" t="s">
        <v>267</v>
      </c>
      <c r="E93" s="201" t="s">
        <v>3</v>
      </c>
      <c r="F93" s="202" t="s">
        <v>1256</v>
      </c>
      <c r="G93" s="14"/>
      <c r="H93" s="201" t="s">
        <v>3</v>
      </c>
      <c r="I93" s="203"/>
      <c r="J93" s="14"/>
      <c r="K93" s="14"/>
      <c r="L93" s="200"/>
      <c r="M93" s="204"/>
      <c r="N93" s="205"/>
      <c r="O93" s="205"/>
      <c r="P93" s="205"/>
      <c r="Q93" s="205"/>
      <c r="R93" s="205"/>
      <c r="S93" s="205"/>
      <c r="T93" s="20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1" t="s">
        <v>267</v>
      </c>
      <c r="AU93" s="201" t="s">
        <v>81</v>
      </c>
      <c r="AV93" s="14" t="s">
        <v>79</v>
      </c>
      <c r="AW93" s="14" t="s">
        <v>33</v>
      </c>
      <c r="AX93" s="14" t="s">
        <v>71</v>
      </c>
      <c r="AY93" s="201" t="s">
        <v>150</v>
      </c>
    </row>
    <row r="94" s="2" customFormat="1" ht="33" customHeight="1">
      <c r="A94" s="39"/>
      <c r="B94" s="165"/>
      <c r="C94" s="166" t="s">
        <v>81</v>
      </c>
      <c r="D94" s="166" t="s">
        <v>153</v>
      </c>
      <c r="E94" s="167" t="s">
        <v>629</v>
      </c>
      <c r="F94" s="168" t="s">
        <v>630</v>
      </c>
      <c r="G94" s="169" t="s">
        <v>217</v>
      </c>
      <c r="H94" s="170">
        <v>3</v>
      </c>
      <c r="I94" s="171"/>
      <c r="J94" s="172">
        <f>ROUND(I94*H94,2)</f>
        <v>0</v>
      </c>
      <c r="K94" s="168" t="s">
        <v>262</v>
      </c>
      <c r="L94" s="40"/>
      <c r="M94" s="173" t="s">
        <v>3</v>
      </c>
      <c r="N94" s="174" t="s">
        <v>42</v>
      </c>
      <c r="O94" s="73"/>
      <c r="P94" s="175">
        <f>O94*H94</f>
        <v>0</v>
      </c>
      <c r="Q94" s="175">
        <v>5.8E-05</v>
      </c>
      <c r="R94" s="175">
        <f>Q94*H94</f>
        <v>0.000174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169</v>
      </c>
      <c r="AT94" s="177" t="s">
        <v>153</v>
      </c>
      <c r="AU94" s="177" t="s">
        <v>81</v>
      </c>
      <c r="AY94" s="20" t="s">
        <v>150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79</v>
      </c>
      <c r="BK94" s="178">
        <f>ROUND(I94*H94,2)</f>
        <v>0</v>
      </c>
      <c r="BL94" s="20" t="s">
        <v>169</v>
      </c>
      <c r="BM94" s="177" t="s">
        <v>1257</v>
      </c>
    </row>
    <row r="95" s="2" customFormat="1">
      <c r="A95" s="39"/>
      <c r="B95" s="40"/>
      <c r="C95" s="39"/>
      <c r="D95" s="179" t="s">
        <v>159</v>
      </c>
      <c r="E95" s="39"/>
      <c r="F95" s="180" t="s">
        <v>632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159</v>
      </c>
      <c r="AU95" s="20" t="s">
        <v>81</v>
      </c>
    </row>
    <row r="96" s="2" customFormat="1">
      <c r="A96" s="39"/>
      <c r="B96" s="40"/>
      <c r="C96" s="39"/>
      <c r="D96" s="190" t="s">
        <v>265</v>
      </c>
      <c r="E96" s="39"/>
      <c r="F96" s="191" t="s">
        <v>633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265</v>
      </c>
      <c r="AU96" s="20" t="s">
        <v>81</v>
      </c>
    </row>
    <row r="97" s="2" customFormat="1">
      <c r="A97" s="39"/>
      <c r="B97" s="40"/>
      <c r="C97" s="39"/>
      <c r="D97" s="179" t="s">
        <v>188</v>
      </c>
      <c r="E97" s="39"/>
      <c r="F97" s="184" t="s">
        <v>728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188</v>
      </c>
      <c r="AU97" s="20" t="s">
        <v>81</v>
      </c>
    </row>
    <row r="98" s="13" customFormat="1">
      <c r="A98" s="13"/>
      <c r="B98" s="192"/>
      <c r="C98" s="13"/>
      <c r="D98" s="179" t="s">
        <v>267</v>
      </c>
      <c r="E98" s="193" t="s">
        <v>562</v>
      </c>
      <c r="F98" s="194" t="s">
        <v>9</v>
      </c>
      <c r="G98" s="13"/>
      <c r="H98" s="195">
        <v>12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267</v>
      </c>
      <c r="AU98" s="193" t="s">
        <v>81</v>
      </c>
      <c r="AV98" s="13" t="s">
        <v>81</v>
      </c>
      <c r="AW98" s="13" t="s">
        <v>33</v>
      </c>
      <c r="AX98" s="13" t="s">
        <v>71</v>
      </c>
      <c r="AY98" s="193" t="s">
        <v>150</v>
      </c>
    </row>
    <row r="99" s="13" customFormat="1">
      <c r="A99" s="13"/>
      <c r="B99" s="192"/>
      <c r="C99" s="13"/>
      <c r="D99" s="179" t="s">
        <v>267</v>
      </c>
      <c r="E99" s="193" t="s">
        <v>710</v>
      </c>
      <c r="F99" s="194" t="s">
        <v>729</v>
      </c>
      <c r="G99" s="13"/>
      <c r="H99" s="195">
        <v>3</v>
      </c>
      <c r="I99" s="196"/>
      <c r="J99" s="13"/>
      <c r="K99" s="13"/>
      <c r="L99" s="192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3" t="s">
        <v>267</v>
      </c>
      <c r="AU99" s="193" t="s">
        <v>81</v>
      </c>
      <c r="AV99" s="13" t="s">
        <v>81</v>
      </c>
      <c r="AW99" s="13" t="s">
        <v>33</v>
      </c>
      <c r="AX99" s="13" t="s">
        <v>79</v>
      </c>
      <c r="AY99" s="193" t="s">
        <v>150</v>
      </c>
    </row>
    <row r="100" s="14" customFormat="1">
      <c r="A100" s="14"/>
      <c r="B100" s="200"/>
      <c r="C100" s="14"/>
      <c r="D100" s="179" t="s">
        <v>267</v>
      </c>
      <c r="E100" s="201" t="s">
        <v>3</v>
      </c>
      <c r="F100" s="202" t="s">
        <v>1258</v>
      </c>
      <c r="G100" s="14"/>
      <c r="H100" s="201" t="s">
        <v>3</v>
      </c>
      <c r="I100" s="203"/>
      <c r="J100" s="14"/>
      <c r="K100" s="14"/>
      <c r="L100" s="200"/>
      <c r="M100" s="204"/>
      <c r="N100" s="205"/>
      <c r="O100" s="205"/>
      <c r="P100" s="205"/>
      <c r="Q100" s="205"/>
      <c r="R100" s="205"/>
      <c r="S100" s="205"/>
      <c r="T100" s="20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01" t="s">
        <v>267</v>
      </c>
      <c r="AU100" s="201" t="s">
        <v>81</v>
      </c>
      <c r="AV100" s="14" t="s">
        <v>79</v>
      </c>
      <c r="AW100" s="14" t="s">
        <v>33</v>
      </c>
      <c r="AX100" s="14" t="s">
        <v>71</v>
      </c>
      <c r="AY100" s="201" t="s">
        <v>150</v>
      </c>
    </row>
    <row r="101" s="2" customFormat="1" ht="21.75" customHeight="1">
      <c r="A101" s="39"/>
      <c r="B101" s="165"/>
      <c r="C101" s="207" t="s">
        <v>165</v>
      </c>
      <c r="D101" s="207" t="s">
        <v>372</v>
      </c>
      <c r="E101" s="208" t="s">
        <v>634</v>
      </c>
      <c r="F101" s="209" t="s">
        <v>635</v>
      </c>
      <c r="G101" s="210" t="s">
        <v>217</v>
      </c>
      <c r="H101" s="211">
        <v>9</v>
      </c>
      <c r="I101" s="212"/>
      <c r="J101" s="213">
        <f>ROUND(I101*H101,2)</f>
        <v>0</v>
      </c>
      <c r="K101" s="209" t="s">
        <v>262</v>
      </c>
      <c r="L101" s="214"/>
      <c r="M101" s="215" t="s">
        <v>3</v>
      </c>
      <c r="N101" s="216" t="s">
        <v>42</v>
      </c>
      <c r="O101" s="73"/>
      <c r="P101" s="175">
        <f>O101*H101</f>
        <v>0</v>
      </c>
      <c r="Q101" s="175">
        <v>0.0058999999999999999</v>
      </c>
      <c r="R101" s="175">
        <f>Q101*H101</f>
        <v>0.053100000000000001</v>
      </c>
      <c r="S101" s="175">
        <v>0</v>
      </c>
      <c r="T101" s="17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7" t="s">
        <v>192</v>
      </c>
      <c r="AT101" s="177" t="s">
        <v>372</v>
      </c>
      <c r="AU101" s="177" t="s">
        <v>81</v>
      </c>
      <c r="AY101" s="20" t="s">
        <v>150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0" t="s">
        <v>79</v>
      </c>
      <c r="BK101" s="178">
        <f>ROUND(I101*H101,2)</f>
        <v>0</v>
      </c>
      <c r="BL101" s="20" t="s">
        <v>169</v>
      </c>
      <c r="BM101" s="177" t="s">
        <v>1259</v>
      </c>
    </row>
    <row r="102" s="2" customFormat="1">
      <c r="A102" s="39"/>
      <c r="B102" s="40"/>
      <c r="C102" s="39"/>
      <c r="D102" s="179" t="s">
        <v>159</v>
      </c>
      <c r="E102" s="39"/>
      <c r="F102" s="180" t="s">
        <v>635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159</v>
      </c>
      <c r="AU102" s="20" t="s">
        <v>81</v>
      </c>
    </row>
    <row r="103" s="13" customFormat="1">
      <c r="A103" s="13"/>
      <c r="B103" s="192"/>
      <c r="C103" s="13"/>
      <c r="D103" s="179" t="s">
        <v>267</v>
      </c>
      <c r="E103" s="193" t="s">
        <v>3</v>
      </c>
      <c r="F103" s="194" t="s">
        <v>732</v>
      </c>
      <c r="G103" s="13"/>
      <c r="H103" s="195">
        <v>9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267</v>
      </c>
      <c r="AU103" s="193" t="s">
        <v>81</v>
      </c>
      <c r="AV103" s="13" t="s">
        <v>81</v>
      </c>
      <c r="AW103" s="13" t="s">
        <v>33</v>
      </c>
      <c r="AX103" s="13" t="s">
        <v>79</v>
      </c>
      <c r="AY103" s="193" t="s">
        <v>150</v>
      </c>
    </row>
    <row r="104" s="2" customFormat="1" ht="16.5" customHeight="1">
      <c r="A104" s="39"/>
      <c r="B104" s="165"/>
      <c r="C104" s="207" t="s">
        <v>169</v>
      </c>
      <c r="D104" s="207" t="s">
        <v>372</v>
      </c>
      <c r="E104" s="208" t="s">
        <v>638</v>
      </c>
      <c r="F104" s="209" t="s">
        <v>639</v>
      </c>
      <c r="G104" s="210" t="s">
        <v>217</v>
      </c>
      <c r="H104" s="211">
        <v>9</v>
      </c>
      <c r="I104" s="212"/>
      <c r="J104" s="213">
        <f>ROUND(I104*H104,2)</f>
        <v>0</v>
      </c>
      <c r="K104" s="209" t="s">
        <v>3</v>
      </c>
      <c r="L104" s="214"/>
      <c r="M104" s="215" t="s">
        <v>3</v>
      </c>
      <c r="N104" s="216" t="s">
        <v>42</v>
      </c>
      <c r="O104" s="73"/>
      <c r="P104" s="175">
        <f>O104*H104</f>
        <v>0</v>
      </c>
      <c r="Q104" s="175">
        <v>0.0059100000000000003</v>
      </c>
      <c r="R104" s="175">
        <f>Q104*H104</f>
        <v>0.053190000000000001</v>
      </c>
      <c r="S104" s="175">
        <v>0</v>
      </c>
      <c r="T104" s="17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7" t="s">
        <v>192</v>
      </c>
      <c r="AT104" s="177" t="s">
        <v>372</v>
      </c>
      <c r="AU104" s="177" t="s">
        <v>81</v>
      </c>
      <c r="AY104" s="20" t="s">
        <v>150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0" t="s">
        <v>79</v>
      </c>
      <c r="BK104" s="178">
        <f>ROUND(I104*H104,2)</f>
        <v>0</v>
      </c>
      <c r="BL104" s="20" t="s">
        <v>169</v>
      </c>
      <c r="BM104" s="177" t="s">
        <v>1260</v>
      </c>
    </row>
    <row r="105" s="2" customFormat="1">
      <c r="A105" s="39"/>
      <c r="B105" s="40"/>
      <c r="C105" s="39"/>
      <c r="D105" s="179" t="s">
        <v>159</v>
      </c>
      <c r="E105" s="39"/>
      <c r="F105" s="180" t="s">
        <v>639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159</v>
      </c>
      <c r="AU105" s="20" t="s">
        <v>81</v>
      </c>
    </row>
    <row r="106" s="13" customFormat="1">
      <c r="A106" s="13"/>
      <c r="B106" s="192"/>
      <c r="C106" s="13"/>
      <c r="D106" s="179" t="s">
        <v>267</v>
      </c>
      <c r="E106" s="193" t="s">
        <v>3</v>
      </c>
      <c r="F106" s="194" t="s">
        <v>732</v>
      </c>
      <c r="G106" s="13"/>
      <c r="H106" s="195">
        <v>9</v>
      </c>
      <c r="I106" s="196"/>
      <c r="J106" s="13"/>
      <c r="K106" s="13"/>
      <c r="L106" s="192"/>
      <c r="M106" s="197"/>
      <c r="N106" s="198"/>
      <c r="O106" s="198"/>
      <c r="P106" s="198"/>
      <c r="Q106" s="198"/>
      <c r="R106" s="198"/>
      <c r="S106" s="198"/>
      <c r="T106" s="19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3" t="s">
        <v>267</v>
      </c>
      <c r="AU106" s="193" t="s">
        <v>81</v>
      </c>
      <c r="AV106" s="13" t="s">
        <v>81</v>
      </c>
      <c r="AW106" s="13" t="s">
        <v>33</v>
      </c>
      <c r="AX106" s="13" t="s">
        <v>79</v>
      </c>
      <c r="AY106" s="193" t="s">
        <v>150</v>
      </c>
    </row>
    <row r="107" s="2" customFormat="1" ht="16.5" customHeight="1">
      <c r="A107" s="39"/>
      <c r="B107" s="165"/>
      <c r="C107" s="207" t="s">
        <v>149</v>
      </c>
      <c r="D107" s="207" t="s">
        <v>372</v>
      </c>
      <c r="E107" s="208" t="s">
        <v>641</v>
      </c>
      <c r="F107" s="209" t="s">
        <v>642</v>
      </c>
      <c r="G107" s="210" t="s">
        <v>217</v>
      </c>
      <c r="H107" s="211">
        <v>9</v>
      </c>
      <c r="I107" s="212"/>
      <c r="J107" s="213">
        <f>ROUND(I107*H107,2)</f>
        <v>0</v>
      </c>
      <c r="K107" s="209" t="s">
        <v>3</v>
      </c>
      <c r="L107" s="214"/>
      <c r="M107" s="215" t="s">
        <v>3</v>
      </c>
      <c r="N107" s="216" t="s">
        <v>42</v>
      </c>
      <c r="O107" s="73"/>
      <c r="P107" s="175">
        <f>O107*H107</f>
        <v>0</v>
      </c>
      <c r="Q107" s="175">
        <v>0.0059100000000000003</v>
      </c>
      <c r="R107" s="175">
        <f>Q107*H107</f>
        <v>0.053190000000000001</v>
      </c>
      <c r="S107" s="175">
        <v>0</v>
      </c>
      <c r="T107" s="17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77" t="s">
        <v>192</v>
      </c>
      <c r="AT107" s="177" t="s">
        <v>372</v>
      </c>
      <c r="AU107" s="177" t="s">
        <v>81</v>
      </c>
      <c r="AY107" s="20" t="s">
        <v>150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0" t="s">
        <v>79</v>
      </c>
      <c r="BK107" s="178">
        <f>ROUND(I107*H107,2)</f>
        <v>0</v>
      </c>
      <c r="BL107" s="20" t="s">
        <v>169</v>
      </c>
      <c r="BM107" s="177" t="s">
        <v>1261</v>
      </c>
    </row>
    <row r="108" s="2" customFormat="1">
      <c r="A108" s="39"/>
      <c r="B108" s="40"/>
      <c r="C108" s="39"/>
      <c r="D108" s="179" t="s">
        <v>159</v>
      </c>
      <c r="E108" s="39"/>
      <c r="F108" s="180" t="s">
        <v>642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159</v>
      </c>
      <c r="AU108" s="20" t="s">
        <v>81</v>
      </c>
    </row>
    <row r="109" s="13" customFormat="1">
      <c r="A109" s="13"/>
      <c r="B109" s="192"/>
      <c r="C109" s="13"/>
      <c r="D109" s="179" t="s">
        <v>267</v>
      </c>
      <c r="E109" s="193" t="s">
        <v>3</v>
      </c>
      <c r="F109" s="194" t="s">
        <v>732</v>
      </c>
      <c r="G109" s="13"/>
      <c r="H109" s="195">
        <v>9</v>
      </c>
      <c r="I109" s="196"/>
      <c r="J109" s="13"/>
      <c r="K109" s="13"/>
      <c r="L109" s="192"/>
      <c r="M109" s="197"/>
      <c r="N109" s="198"/>
      <c r="O109" s="198"/>
      <c r="P109" s="198"/>
      <c r="Q109" s="198"/>
      <c r="R109" s="198"/>
      <c r="S109" s="198"/>
      <c r="T109" s="19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267</v>
      </c>
      <c r="AU109" s="193" t="s">
        <v>81</v>
      </c>
      <c r="AV109" s="13" t="s">
        <v>81</v>
      </c>
      <c r="AW109" s="13" t="s">
        <v>33</v>
      </c>
      <c r="AX109" s="13" t="s">
        <v>79</v>
      </c>
      <c r="AY109" s="193" t="s">
        <v>150</v>
      </c>
    </row>
    <row r="110" s="2" customFormat="1" ht="21.75" customHeight="1">
      <c r="A110" s="39"/>
      <c r="B110" s="165"/>
      <c r="C110" s="166" t="s">
        <v>179</v>
      </c>
      <c r="D110" s="166" t="s">
        <v>153</v>
      </c>
      <c r="E110" s="167" t="s">
        <v>735</v>
      </c>
      <c r="F110" s="168" t="s">
        <v>736</v>
      </c>
      <c r="G110" s="169" t="s">
        <v>217</v>
      </c>
      <c r="H110" s="170">
        <v>12</v>
      </c>
      <c r="I110" s="171"/>
      <c r="J110" s="172">
        <f>ROUND(I110*H110,2)</f>
        <v>0</v>
      </c>
      <c r="K110" s="168" t="s">
        <v>262</v>
      </c>
      <c r="L110" s="40"/>
      <c r="M110" s="173" t="s">
        <v>3</v>
      </c>
      <c r="N110" s="174" t="s">
        <v>42</v>
      </c>
      <c r="O110" s="7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7" t="s">
        <v>169</v>
      </c>
      <c r="AT110" s="177" t="s">
        <v>153</v>
      </c>
      <c r="AU110" s="177" t="s">
        <v>81</v>
      </c>
      <c r="AY110" s="20" t="s">
        <v>150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0" t="s">
        <v>79</v>
      </c>
      <c r="BK110" s="178">
        <f>ROUND(I110*H110,2)</f>
        <v>0</v>
      </c>
      <c r="BL110" s="20" t="s">
        <v>169</v>
      </c>
      <c r="BM110" s="177" t="s">
        <v>1262</v>
      </c>
    </row>
    <row r="111" s="2" customFormat="1">
      <c r="A111" s="39"/>
      <c r="B111" s="40"/>
      <c r="C111" s="39"/>
      <c r="D111" s="179" t="s">
        <v>159</v>
      </c>
      <c r="E111" s="39"/>
      <c r="F111" s="180" t="s">
        <v>738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159</v>
      </c>
      <c r="AU111" s="20" t="s">
        <v>81</v>
      </c>
    </row>
    <row r="112" s="2" customFormat="1">
      <c r="A112" s="39"/>
      <c r="B112" s="40"/>
      <c r="C112" s="39"/>
      <c r="D112" s="190" t="s">
        <v>265</v>
      </c>
      <c r="E112" s="39"/>
      <c r="F112" s="191" t="s">
        <v>739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265</v>
      </c>
      <c r="AU112" s="20" t="s">
        <v>81</v>
      </c>
    </row>
    <row r="113" s="13" customFormat="1">
      <c r="A113" s="13"/>
      <c r="B113" s="192"/>
      <c r="C113" s="13"/>
      <c r="D113" s="179" t="s">
        <v>267</v>
      </c>
      <c r="E113" s="193" t="s">
        <v>3</v>
      </c>
      <c r="F113" s="194" t="s">
        <v>562</v>
      </c>
      <c r="G113" s="13"/>
      <c r="H113" s="195">
        <v>12</v>
      </c>
      <c r="I113" s="196"/>
      <c r="J113" s="13"/>
      <c r="K113" s="13"/>
      <c r="L113" s="192"/>
      <c r="M113" s="197"/>
      <c r="N113" s="198"/>
      <c r="O113" s="198"/>
      <c r="P113" s="198"/>
      <c r="Q113" s="198"/>
      <c r="R113" s="198"/>
      <c r="S113" s="198"/>
      <c r="T113" s="19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3" t="s">
        <v>267</v>
      </c>
      <c r="AU113" s="193" t="s">
        <v>81</v>
      </c>
      <c r="AV113" s="13" t="s">
        <v>81</v>
      </c>
      <c r="AW113" s="13" t="s">
        <v>33</v>
      </c>
      <c r="AX113" s="13" t="s">
        <v>79</v>
      </c>
      <c r="AY113" s="193" t="s">
        <v>150</v>
      </c>
    </row>
    <row r="114" s="2" customFormat="1" ht="24.15" customHeight="1">
      <c r="A114" s="39"/>
      <c r="B114" s="165"/>
      <c r="C114" s="166" t="s">
        <v>184</v>
      </c>
      <c r="D114" s="166" t="s">
        <v>153</v>
      </c>
      <c r="E114" s="167" t="s">
        <v>644</v>
      </c>
      <c r="F114" s="168" t="s">
        <v>645</v>
      </c>
      <c r="G114" s="169" t="s">
        <v>217</v>
      </c>
      <c r="H114" s="170">
        <v>12</v>
      </c>
      <c r="I114" s="171"/>
      <c r="J114" s="172">
        <f>ROUND(I114*H114,2)</f>
        <v>0</v>
      </c>
      <c r="K114" s="168" t="s">
        <v>262</v>
      </c>
      <c r="L114" s="40"/>
      <c r="M114" s="173" t="s">
        <v>3</v>
      </c>
      <c r="N114" s="174" t="s">
        <v>42</v>
      </c>
      <c r="O114" s="73"/>
      <c r="P114" s="175">
        <f>O114*H114</f>
        <v>0</v>
      </c>
      <c r="Q114" s="175">
        <v>0.0020823999999999999</v>
      </c>
      <c r="R114" s="175">
        <f>Q114*H114</f>
        <v>0.024988799999999999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169</v>
      </c>
      <c r="AT114" s="177" t="s">
        <v>153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1263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647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2" customFormat="1">
      <c r="A116" s="39"/>
      <c r="B116" s="40"/>
      <c r="C116" s="39"/>
      <c r="D116" s="190" t="s">
        <v>265</v>
      </c>
      <c r="E116" s="39"/>
      <c r="F116" s="191" t="s">
        <v>648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265</v>
      </c>
      <c r="AU116" s="20" t="s">
        <v>81</v>
      </c>
    </row>
    <row r="117" s="13" customFormat="1">
      <c r="A117" s="13"/>
      <c r="B117" s="192"/>
      <c r="C117" s="13"/>
      <c r="D117" s="179" t="s">
        <v>267</v>
      </c>
      <c r="E117" s="193" t="s">
        <v>3</v>
      </c>
      <c r="F117" s="194" t="s">
        <v>562</v>
      </c>
      <c r="G117" s="13"/>
      <c r="H117" s="195">
        <v>12</v>
      </c>
      <c r="I117" s="196"/>
      <c r="J117" s="13"/>
      <c r="K117" s="13"/>
      <c r="L117" s="192"/>
      <c r="M117" s="197"/>
      <c r="N117" s="198"/>
      <c r="O117" s="198"/>
      <c r="P117" s="198"/>
      <c r="Q117" s="198"/>
      <c r="R117" s="198"/>
      <c r="S117" s="198"/>
      <c r="T117" s="19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3" t="s">
        <v>267</v>
      </c>
      <c r="AU117" s="193" t="s">
        <v>81</v>
      </c>
      <c r="AV117" s="13" t="s">
        <v>81</v>
      </c>
      <c r="AW117" s="13" t="s">
        <v>33</v>
      </c>
      <c r="AX117" s="13" t="s">
        <v>79</v>
      </c>
      <c r="AY117" s="193" t="s">
        <v>150</v>
      </c>
    </row>
    <row r="118" s="2" customFormat="1" ht="24.15" customHeight="1">
      <c r="A118" s="39"/>
      <c r="B118" s="165"/>
      <c r="C118" s="166" t="s">
        <v>192</v>
      </c>
      <c r="D118" s="166" t="s">
        <v>153</v>
      </c>
      <c r="E118" s="167" t="s">
        <v>741</v>
      </c>
      <c r="F118" s="168" t="s">
        <v>742</v>
      </c>
      <c r="G118" s="169" t="s">
        <v>217</v>
      </c>
      <c r="H118" s="170">
        <v>12</v>
      </c>
      <c r="I118" s="171"/>
      <c r="J118" s="172">
        <f>ROUND(I118*H118,2)</f>
        <v>0</v>
      </c>
      <c r="K118" s="168" t="s">
        <v>262</v>
      </c>
      <c r="L118" s="40"/>
      <c r="M118" s="173" t="s">
        <v>3</v>
      </c>
      <c r="N118" s="174" t="s">
        <v>42</v>
      </c>
      <c r="O118" s="7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169</v>
      </c>
      <c r="AT118" s="177" t="s">
        <v>153</v>
      </c>
      <c r="AU118" s="177" t="s">
        <v>81</v>
      </c>
      <c r="AY118" s="20" t="s">
        <v>150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79</v>
      </c>
      <c r="BK118" s="178">
        <f>ROUND(I118*H118,2)</f>
        <v>0</v>
      </c>
      <c r="BL118" s="20" t="s">
        <v>169</v>
      </c>
      <c r="BM118" s="177" t="s">
        <v>1264</v>
      </c>
    </row>
    <row r="119" s="2" customFormat="1">
      <c r="A119" s="39"/>
      <c r="B119" s="40"/>
      <c r="C119" s="39"/>
      <c r="D119" s="179" t="s">
        <v>159</v>
      </c>
      <c r="E119" s="39"/>
      <c r="F119" s="180" t="s">
        <v>744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159</v>
      </c>
      <c r="AU119" s="20" t="s">
        <v>81</v>
      </c>
    </row>
    <row r="120" s="2" customFormat="1">
      <c r="A120" s="39"/>
      <c r="B120" s="40"/>
      <c r="C120" s="39"/>
      <c r="D120" s="190" t="s">
        <v>265</v>
      </c>
      <c r="E120" s="39"/>
      <c r="F120" s="191" t="s">
        <v>745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265</v>
      </c>
      <c r="AU120" s="20" t="s">
        <v>81</v>
      </c>
    </row>
    <row r="121" s="13" customFormat="1">
      <c r="A121" s="13"/>
      <c r="B121" s="192"/>
      <c r="C121" s="13"/>
      <c r="D121" s="179" t="s">
        <v>267</v>
      </c>
      <c r="E121" s="193" t="s">
        <v>3</v>
      </c>
      <c r="F121" s="194" t="s">
        <v>562</v>
      </c>
      <c r="G121" s="13"/>
      <c r="H121" s="195">
        <v>12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267</v>
      </c>
      <c r="AU121" s="193" t="s">
        <v>81</v>
      </c>
      <c r="AV121" s="13" t="s">
        <v>81</v>
      </c>
      <c r="AW121" s="13" t="s">
        <v>33</v>
      </c>
      <c r="AX121" s="13" t="s">
        <v>79</v>
      </c>
      <c r="AY121" s="193" t="s">
        <v>150</v>
      </c>
    </row>
    <row r="122" s="2" customFormat="1" ht="24.15" customHeight="1">
      <c r="A122" s="39"/>
      <c r="B122" s="165"/>
      <c r="C122" s="166" t="s">
        <v>197</v>
      </c>
      <c r="D122" s="166" t="s">
        <v>153</v>
      </c>
      <c r="E122" s="167" t="s">
        <v>664</v>
      </c>
      <c r="F122" s="168" t="s">
        <v>665</v>
      </c>
      <c r="G122" s="169" t="s">
        <v>233</v>
      </c>
      <c r="H122" s="170">
        <v>12</v>
      </c>
      <c r="I122" s="171"/>
      <c r="J122" s="172">
        <f>ROUND(I122*H122,2)</f>
        <v>0</v>
      </c>
      <c r="K122" s="168" t="s">
        <v>262</v>
      </c>
      <c r="L122" s="40"/>
      <c r="M122" s="173" t="s">
        <v>3</v>
      </c>
      <c r="N122" s="174" t="s">
        <v>42</v>
      </c>
      <c r="O122" s="7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7" t="s">
        <v>169</v>
      </c>
      <c r="AT122" s="177" t="s">
        <v>153</v>
      </c>
      <c r="AU122" s="177" t="s">
        <v>81</v>
      </c>
      <c r="AY122" s="20" t="s">
        <v>150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20" t="s">
        <v>79</v>
      </c>
      <c r="BK122" s="178">
        <f>ROUND(I122*H122,2)</f>
        <v>0</v>
      </c>
      <c r="BL122" s="20" t="s">
        <v>169</v>
      </c>
      <c r="BM122" s="177" t="s">
        <v>1265</v>
      </c>
    </row>
    <row r="123" s="2" customFormat="1">
      <c r="A123" s="39"/>
      <c r="B123" s="40"/>
      <c r="C123" s="39"/>
      <c r="D123" s="179" t="s">
        <v>159</v>
      </c>
      <c r="E123" s="39"/>
      <c r="F123" s="180" t="s">
        <v>667</v>
      </c>
      <c r="G123" s="39"/>
      <c r="H123" s="39"/>
      <c r="I123" s="181"/>
      <c r="J123" s="39"/>
      <c r="K123" s="39"/>
      <c r="L123" s="40"/>
      <c r="M123" s="182"/>
      <c r="N123" s="183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159</v>
      </c>
      <c r="AU123" s="20" t="s">
        <v>81</v>
      </c>
    </row>
    <row r="124" s="2" customFormat="1">
      <c r="A124" s="39"/>
      <c r="B124" s="40"/>
      <c r="C124" s="39"/>
      <c r="D124" s="190" t="s">
        <v>265</v>
      </c>
      <c r="E124" s="39"/>
      <c r="F124" s="191" t="s">
        <v>668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265</v>
      </c>
      <c r="AU124" s="20" t="s">
        <v>81</v>
      </c>
    </row>
    <row r="125" s="13" customFormat="1">
      <c r="A125" s="13"/>
      <c r="B125" s="192"/>
      <c r="C125" s="13"/>
      <c r="D125" s="179" t="s">
        <v>267</v>
      </c>
      <c r="E125" s="193" t="s">
        <v>3</v>
      </c>
      <c r="F125" s="194" t="s">
        <v>562</v>
      </c>
      <c r="G125" s="13"/>
      <c r="H125" s="195">
        <v>12</v>
      </c>
      <c r="I125" s="196"/>
      <c r="J125" s="13"/>
      <c r="K125" s="13"/>
      <c r="L125" s="192"/>
      <c r="M125" s="197"/>
      <c r="N125" s="198"/>
      <c r="O125" s="198"/>
      <c r="P125" s="198"/>
      <c r="Q125" s="198"/>
      <c r="R125" s="198"/>
      <c r="S125" s="198"/>
      <c r="T125" s="19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3" t="s">
        <v>267</v>
      </c>
      <c r="AU125" s="193" t="s">
        <v>81</v>
      </c>
      <c r="AV125" s="13" t="s">
        <v>81</v>
      </c>
      <c r="AW125" s="13" t="s">
        <v>33</v>
      </c>
      <c r="AX125" s="13" t="s">
        <v>79</v>
      </c>
      <c r="AY125" s="193" t="s">
        <v>150</v>
      </c>
    </row>
    <row r="126" s="2" customFormat="1" ht="16.5" customHeight="1">
      <c r="A126" s="39"/>
      <c r="B126" s="165"/>
      <c r="C126" s="207" t="s">
        <v>202</v>
      </c>
      <c r="D126" s="207" t="s">
        <v>372</v>
      </c>
      <c r="E126" s="208" t="s">
        <v>670</v>
      </c>
      <c r="F126" s="209" t="s">
        <v>671</v>
      </c>
      <c r="G126" s="210" t="s">
        <v>324</v>
      </c>
      <c r="H126" s="211">
        <v>1.2</v>
      </c>
      <c r="I126" s="212"/>
      <c r="J126" s="213">
        <f>ROUND(I126*H126,2)</f>
        <v>0</v>
      </c>
      <c r="K126" s="209" t="s">
        <v>262</v>
      </c>
      <c r="L126" s="214"/>
      <c r="M126" s="215" t="s">
        <v>3</v>
      </c>
      <c r="N126" s="216" t="s">
        <v>42</v>
      </c>
      <c r="O126" s="73"/>
      <c r="P126" s="175">
        <f>O126*H126</f>
        <v>0</v>
      </c>
      <c r="Q126" s="175">
        <v>0.20000000000000001</v>
      </c>
      <c r="R126" s="175">
        <f>Q126*H126</f>
        <v>0.23999999999999999</v>
      </c>
      <c r="S126" s="175">
        <v>0</v>
      </c>
      <c r="T126" s="17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192</v>
      </c>
      <c r="AT126" s="177" t="s">
        <v>372</v>
      </c>
      <c r="AU126" s="177" t="s">
        <v>81</v>
      </c>
      <c r="AY126" s="20" t="s">
        <v>150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79</v>
      </c>
      <c r="BK126" s="178">
        <f>ROUND(I126*H126,2)</f>
        <v>0</v>
      </c>
      <c r="BL126" s="20" t="s">
        <v>169</v>
      </c>
      <c r="BM126" s="177" t="s">
        <v>1266</v>
      </c>
    </row>
    <row r="127" s="2" customFormat="1">
      <c r="A127" s="39"/>
      <c r="B127" s="40"/>
      <c r="C127" s="39"/>
      <c r="D127" s="179" t="s">
        <v>159</v>
      </c>
      <c r="E127" s="39"/>
      <c r="F127" s="180" t="s">
        <v>671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159</v>
      </c>
      <c r="AU127" s="20" t="s">
        <v>81</v>
      </c>
    </row>
    <row r="128" s="13" customFormat="1">
      <c r="A128" s="13"/>
      <c r="B128" s="192"/>
      <c r="C128" s="13"/>
      <c r="D128" s="179" t="s">
        <v>267</v>
      </c>
      <c r="E128" s="193" t="s">
        <v>3</v>
      </c>
      <c r="F128" s="194" t="s">
        <v>748</v>
      </c>
      <c r="G128" s="13"/>
      <c r="H128" s="195">
        <v>1.2</v>
      </c>
      <c r="I128" s="196"/>
      <c r="J128" s="13"/>
      <c r="K128" s="13"/>
      <c r="L128" s="192"/>
      <c r="M128" s="197"/>
      <c r="N128" s="198"/>
      <c r="O128" s="198"/>
      <c r="P128" s="198"/>
      <c r="Q128" s="198"/>
      <c r="R128" s="198"/>
      <c r="S128" s="198"/>
      <c r="T128" s="19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3" t="s">
        <v>267</v>
      </c>
      <c r="AU128" s="193" t="s">
        <v>81</v>
      </c>
      <c r="AV128" s="13" t="s">
        <v>81</v>
      </c>
      <c r="AW128" s="13" t="s">
        <v>33</v>
      </c>
      <c r="AX128" s="13" t="s">
        <v>79</v>
      </c>
      <c r="AY128" s="193" t="s">
        <v>150</v>
      </c>
    </row>
    <row r="129" s="2" customFormat="1" ht="24.15" customHeight="1">
      <c r="A129" s="39"/>
      <c r="B129" s="165"/>
      <c r="C129" s="166" t="s">
        <v>208</v>
      </c>
      <c r="D129" s="166" t="s">
        <v>153</v>
      </c>
      <c r="E129" s="167" t="s">
        <v>749</v>
      </c>
      <c r="F129" s="168" t="s">
        <v>750</v>
      </c>
      <c r="G129" s="169" t="s">
        <v>751</v>
      </c>
      <c r="H129" s="170">
        <v>0.374</v>
      </c>
      <c r="I129" s="171"/>
      <c r="J129" s="172">
        <f>ROUND(I129*H129,2)</f>
        <v>0</v>
      </c>
      <c r="K129" s="168" t="s">
        <v>262</v>
      </c>
      <c r="L129" s="40"/>
      <c r="M129" s="173" t="s">
        <v>3</v>
      </c>
      <c r="N129" s="174" t="s">
        <v>42</v>
      </c>
      <c r="O129" s="73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7" t="s">
        <v>169</v>
      </c>
      <c r="AT129" s="177" t="s">
        <v>153</v>
      </c>
      <c r="AU129" s="177" t="s">
        <v>81</v>
      </c>
      <c r="AY129" s="20" t="s">
        <v>150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20" t="s">
        <v>79</v>
      </c>
      <c r="BK129" s="178">
        <f>ROUND(I129*H129,2)</f>
        <v>0</v>
      </c>
      <c r="BL129" s="20" t="s">
        <v>169</v>
      </c>
      <c r="BM129" s="177" t="s">
        <v>1267</v>
      </c>
    </row>
    <row r="130" s="2" customFormat="1">
      <c r="A130" s="39"/>
      <c r="B130" s="40"/>
      <c r="C130" s="39"/>
      <c r="D130" s="179" t="s">
        <v>159</v>
      </c>
      <c r="E130" s="39"/>
      <c r="F130" s="180" t="s">
        <v>753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159</v>
      </c>
      <c r="AU130" s="20" t="s">
        <v>81</v>
      </c>
    </row>
    <row r="131" s="2" customFormat="1">
      <c r="A131" s="39"/>
      <c r="B131" s="40"/>
      <c r="C131" s="39"/>
      <c r="D131" s="190" t="s">
        <v>265</v>
      </c>
      <c r="E131" s="39"/>
      <c r="F131" s="191" t="s">
        <v>754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265</v>
      </c>
      <c r="AU131" s="20" t="s">
        <v>81</v>
      </c>
    </row>
    <row r="132" s="13" customFormat="1">
      <c r="A132" s="13"/>
      <c r="B132" s="192"/>
      <c r="C132" s="13"/>
      <c r="D132" s="179" t="s">
        <v>267</v>
      </c>
      <c r="E132" s="193" t="s">
        <v>3</v>
      </c>
      <c r="F132" s="194" t="s">
        <v>755</v>
      </c>
      <c r="G132" s="13"/>
      <c r="H132" s="195">
        <v>0.374</v>
      </c>
      <c r="I132" s="196"/>
      <c r="J132" s="13"/>
      <c r="K132" s="13"/>
      <c r="L132" s="192"/>
      <c r="M132" s="197"/>
      <c r="N132" s="198"/>
      <c r="O132" s="198"/>
      <c r="P132" s="198"/>
      <c r="Q132" s="198"/>
      <c r="R132" s="198"/>
      <c r="S132" s="198"/>
      <c r="T132" s="19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3" t="s">
        <v>267</v>
      </c>
      <c r="AU132" s="193" t="s">
        <v>81</v>
      </c>
      <c r="AV132" s="13" t="s">
        <v>81</v>
      </c>
      <c r="AW132" s="13" t="s">
        <v>33</v>
      </c>
      <c r="AX132" s="13" t="s">
        <v>79</v>
      </c>
      <c r="AY132" s="193" t="s">
        <v>150</v>
      </c>
    </row>
    <row r="133" s="2" customFormat="1" ht="16.5" customHeight="1">
      <c r="A133" s="39"/>
      <c r="B133" s="165"/>
      <c r="C133" s="166" t="s">
        <v>9</v>
      </c>
      <c r="D133" s="166" t="s">
        <v>153</v>
      </c>
      <c r="E133" s="167" t="s">
        <v>674</v>
      </c>
      <c r="F133" s="168" t="s">
        <v>675</v>
      </c>
      <c r="G133" s="169" t="s">
        <v>324</v>
      </c>
      <c r="H133" s="170">
        <v>1.506</v>
      </c>
      <c r="I133" s="171"/>
      <c r="J133" s="172">
        <f>ROUND(I133*H133,2)</f>
        <v>0</v>
      </c>
      <c r="K133" s="168" t="s">
        <v>262</v>
      </c>
      <c r="L133" s="40"/>
      <c r="M133" s="173" t="s">
        <v>3</v>
      </c>
      <c r="N133" s="174" t="s">
        <v>42</v>
      </c>
      <c r="O133" s="7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7" t="s">
        <v>169</v>
      </c>
      <c r="AT133" s="177" t="s">
        <v>153</v>
      </c>
      <c r="AU133" s="177" t="s">
        <v>81</v>
      </c>
      <c r="AY133" s="20" t="s">
        <v>150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0" t="s">
        <v>79</v>
      </c>
      <c r="BK133" s="178">
        <f>ROUND(I133*H133,2)</f>
        <v>0</v>
      </c>
      <c r="BL133" s="20" t="s">
        <v>169</v>
      </c>
      <c r="BM133" s="177" t="s">
        <v>1268</v>
      </c>
    </row>
    <row r="134" s="2" customFormat="1">
      <c r="A134" s="39"/>
      <c r="B134" s="40"/>
      <c r="C134" s="39"/>
      <c r="D134" s="179" t="s">
        <v>159</v>
      </c>
      <c r="E134" s="39"/>
      <c r="F134" s="180" t="s">
        <v>677</v>
      </c>
      <c r="G134" s="39"/>
      <c r="H134" s="39"/>
      <c r="I134" s="181"/>
      <c r="J134" s="39"/>
      <c r="K134" s="39"/>
      <c r="L134" s="40"/>
      <c r="M134" s="182"/>
      <c r="N134" s="18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159</v>
      </c>
      <c r="AU134" s="20" t="s">
        <v>81</v>
      </c>
    </row>
    <row r="135" s="2" customFormat="1">
      <c r="A135" s="39"/>
      <c r="B135" s="40"/>
      <c r="C135" s="39"/>
      <c r="D135" s="190" t="s">
        <v>265</v>
      </c>
      <c r="E135" s="39"/>
      <c r="F135" s="191" t="s">
        <v>678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265</v>
      </c>
      <c r="AU135" s="20" t="s">
        <v>81</v>
      </c>
    </row>
    <row r="136" s="13" customFormat="1">
      <c r="A136" s="13"/>
      <c r="B136" s="192"/>
      <c r="C136" s="13"/>
      <c r="D136" s="179" t="s">
        <v>267</v>
      </c>
      <c r="E136" s="193" t="s">
        <v>563</v>
      </c>
      <c r="F136" s="194" t="s">
        <v>1269</v>
      </c>
      <c r="G136" s="13"/>
      <c r="H136" s="195">
        <v>1.506</v>
      </c>
      <c r="I136" s="196"/>
      <c r="J136" s="13"/>
      <c r="K136" s="13"/>
      <c r="L136" s="192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267</v>
      </c>
      <c r="AU136" s="193" t="s">
        <v>81</v>
      </c>
      <c r="AV136" s="13" t="s">
        <v>81</v>
      </c>
      <c r="AW136" s="13" t="s">
        <v>33</v>
      </c>
      <c r="AX136" s="13" t="s">
        <v>79</v>
      </c>
      <c r="AY136" s="193" t="s">
        <v>150</v>
      </c>
    </row>
    <row r="137" s="14" customFormat="1">
      <c r="A137" s="14"/>
      <c r="B137" s="200"/>
      <c r="C137" s="14"/>
      <c r="D137" s="179" t="s">
        <v>267</v>
      </c>
      <c r="E137" s="201" t="s">
        <v>3</v>
      </c>
      <c r="F137" s="202" t="s">
        <v>758</v>
      </c>
      <c r="G137" s="14"/>
      <c r="H137" s="201" t="s">
        <v>3</v>
      </c>
      <c r="I137" s="203"/>
      <c r="J137" s="14"/>
      <c r="K137" s="14"/>
      <c r="L137" s="200"/>
      <c r="M137" s="204"/>
      <c r="N137" s="205"/>
      <c r="O137" s="205"/>
      <c r="P137" s="205"/>
      <c r="Q137" s="205"/>
      <c r="R137" s="205"/>
      <c r="S137" s="205"/>
      <c r="T137" s="20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1" t="s">
        <v>267</v>
      </c>
      <c r="AU137" s="201" t="s">
        <v>81</v>
      </c>
      <c r="AV137" s="14" t="s">
        <v>79</v>
      </c>
      <c r="AW137" s="14" t="s">
        <v>33</v>
      </c>
      <c r="AX137" s="14" t="s">
        <v>71</v>
      </c>
      <c r="AY137" s="201" t="s">
        <v>150</v>
      </c>
    </row>
    <row r="138" s="2" customFormat="1" ht="21.75" customHeight="1">
      <c r="A138" s="39"/>
      <c r="B138" s="165"/>
      <c r="C138" s="166" t="s">
        <v>330</v>
      </c>
      <c r="D138" s="166" t="s">
        <v>153</v>
      </c>
      <c r="E138" s="167" t="s">
        <v>680</v>
      </c>
      <c r="F138" s="168" t="s">
        <v>681</v>
      </c>
      <c r="G138" s="169" t="s">
        <v>324</v>
      </c>
      <c r="H138" s="170">
        <v>1.506</v>
      </c>
      <c r="I138" s="171"/>
      <c r="J138" s="172">
        <f>ROUND(I138*H138,2)</f>
        <v>0</v>
      </c>
      <c r="K138" s="168" t="s">
        <v>262</v>
      </c>
      <c r="L138" s="40"/>
      <c r="M138" s="173" t="s">
        <v>3</v>
      </c>
      <c r="N138" s="174" t="s">
        <v>42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7" t="s">
        <v>169</v>
      </c>
      <c r="AT138" s="177" t="s">
        <v>153</v>
      </c>
      <c r="AU138" s="177" t="s">
        <v>81</v>
      </c>
      <c r="AY138" s="20" t="s">
        <v>150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20" t="s">
        <v>79</v>
      </c>
      <c r="BK138" s="178">
        <f>ROUND(I138*H138,2)</f>
        <v>0</v>
      </c>
      <c r="BL138" s="20" t="s">
        <v>169</v>
      </c>
      <c r="BM138" s="177" t="s">
        <v>1270</v>
      </c>
    </row>
    <row r="139" s="2" customFormat="1">
      <c r="A139" s="39"/>
      <c r="B139" s="40"/>
      <c r="C139" s="39"/>
      <c r="D139" s="179" t="s">
        <v>159</v>
      </c>
      <c r="E139" s="39"/>
      <c r="F139" s="180" t="s">
        <v>683</v>
      </c>
      <c r="G139" s="39"/>
      <c r="H139" s="39"/>
      <c r="I139" s="181"/>
      <c r="J139" s="39"/>
      <c r="K139" s="39"/>
      <c r="L139" s="40"/>
      <c r="M139" s="182"/>
      <c r="N139" s="183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159</v>
      </c>
      <c r="AU139" s="20" t="s">
        <v>81</v>
      </c>
    </row>
    <row r="140" s="2" customFormat="1">
      <c r="A140" s="39"/>
      <c r="B140" s="40"/>
      <c r="C140" s="39"/>
      <c r="D140" s="190" t="s">
        <v>265</v>
      </c>
      <c r="E140" s="39"/>
      <c r="F140" s="191" t="s">
        <v>684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265</v>
      </c>
      <c r="AU140" s="20" t="s">
        <v>81</v>
      </c>
    </row>
    <row r="141" s="13" customFormat="1">
      <c r="A141" s="13"/>
      <c r="B141" s="192"/>
      <c r="C141" s="13"/>
      <c r="D141" s="179" t="s">
        <v>267</v>
      </c>
      <c r="E141" s="193" t="s">
        <v>3</v>
      </c>
      <c r="F141" s="194" t="s">
        <v>563</v>
      </c>
      <c r="G141" s="13"/>
      <c r="H141" s="195">
        <v>1.506</v>
      </c>
      <c r="I141" s="196"/>
      <c r="J141" s="13"/>
      <c r="K141" s="13"/>
      <c r="L141" s="192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267</v>
      </c>
      <c r="AU141" s="193" t="s">
        <v>81</v>
      </c>
      <c r="AV141" s="13" t="s">
        <v>81</v>
      </c>
      <c r="AW141" s="13" t="s">
        <v>33</v>
      </c>
      <c r="AX141" s="13" t="s">
        <v>79</v>
      </c>
      <c r="AY141" s="193" t="s">
        <v>150</v>
      </c>
    </row>
    <row r="142" s="2" customFormat="1" ht="24.15" customHeight="1">
      <c r="A142" s="39"/>
      <c r="B142" s="165"/>
      <c r="C142" s="166" t="s">
        <v>336</v>
      </c>
      <c r="D142" s="166" t="s">
        <v>153</v>
      </c>
      <c r="E142" s="167" t="s">
        <v>685</v>
      </c>
      <c r="F142" s="168" t="s">
        <v>686</v>
      </c>
      <c r="G142" s="169" t="s">
        <v>324</v>
      </c>
      <c r="H142" s="170">
        <v>1.506</v>
      </c>
      <c r="I142" s="171"/>
      <c r="J142" s="172">
        <f>ROUND(I142*H142,2)</f>
        <v>0</v>
      </c>
      <c r="K142" s="168" t="s">
        <v>262</v>
      </c>
      <c r="L142" s="40"/>
      <c r="M142" s="173" t="s">
        <v>3</v>
      </c>
      <c r="N142" s="174" t="s">
        <v>42</v>
      </c>
      <c r="O142" s="7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7" t="s">
        <v>169</v>
      </c>
      <c r="AT142" s="177" t="s">
        <v>153</v>
      </c>
      <c r="AU142" s="177" t="s">
        <v>81</v>
      </c>
      <c r="AY142" s="20" t="s">
        <v>150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20" t="s">
        <v>79</v>
      </c>
      <c r="BK142" s="178">
        <f>ROUND(I142*H142,2)</f>
        <v>0</v>
      </c>
      <c r="BL142" s="20" t="s">
        <v>169</v>
      </c>
      <c r="BM142" s="177" t="s">
        <v>1271</v>
      </c>
    </row>
    <row r="143" s="2" customFormat="1">
      <c r="A143" s="39"/>
      <c r="B143" s="40"/>
      <c r="C143" s="39"/>
      <c r="D143" s="179" t="s">
        <v>159</v>
      </c>
      <c r="E143" s="39"/>
      <c r="F143" s="180" t="s">
        <v>688</v>
      </c>
      <c r="G143" s="39"/>
      <c r="H143" s="39"/>
      <c r="I143" s="181"/>
      <c r="J143" s="39"/>
      <c r="K143" s="39"/>
      <c r="L143" s="40"/>
      <c r="M143" s="182"/>
      <c r="N143" s="183"/>
      <c r="O143" s="73"/>
      <c r="P143" s="73"/>
      <c r="Q143" s="73"/>
      <c r="R143" s="73"/>
      <c r="S143" s="73"/>
      <c r="T143" s="7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20" t="s">
        <v>159</v>
      </c>
      <c r="AU143" s="20" t="s">
        <v>81</v>
      </c>
    </row>
    <row r="144" s="2" customFormat="1">
      <c r="A144" s="39"/>
      <c r="B144" s="40"/>
      <c r="C144" s="39"/>
      <c r="D144" s="190" t="s">
        <v>265</v>
      </c>
      <c r="E144" s="39"/>
      <c r="F144" s="191" t="s">
        <v>689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265</v>
      </c>
      <c r="AU144" s="20" t="s">
        <v>81</v>
      </c>
    </row>
    <row r="145" s="13" customFormat="1">
      <c r="A145" s="13"/>
      <c r="B145" s="192"/>
      <c r="C145" s="13"/>
      <c r="D145" s="179" t="s">
        <v>267</v>
      </c>
      <c r="E145" s="193" t="s">
        <v>3</v>
      </c>
      <c r="F145" s="194" t="s">
        <v>563</v>
      </c>
      <c r="G145" s="13"/>
      <c r="H145" s="195">
        <v>1.506</v>
      </c>
      <c r="I145" s="196"/>
      <c r="J145" s="13"/>
      <c r="K145" s="13"/>
      <c r="L145" s="192"/>
      <c r="M145" s="217"/>
      <c r="N145" s="218"/>
      <c r="O145" s="218"/>
      <c r="P145" s="218"/>
      <c r="Q145" s="218"/>
      <c r="R145" s="218"/>
      <c r="S145" s="218"/>
      <c r="T145" s="21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3" t="s">
        <v>267</v>
      </c>
      <c r="AU145" s="193" t="s">
        <v>81</v>
      </c>
      <c r="AV145" s="13" t="s">
        <v>81</v>
      </c>
      <c r="AW145" s="13" t="s">
        <v>33</v>
      </c>
      <c r="AX145" s="13" t="s">
        <v>79</v>
      </c>
      <c r="AY145" s="193" t="s">
        <v>150</v>
      </c>
    </row>
    <row r="146" s="2" customFormat="1" ht="6.96" customHeight="1">
      <c r="A146" s="39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40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111111331"/>
    <hyperlink ref="F91" r:id="rId2" display="https://podminky.urs.cz/item/CS_URS_2024_01/111151131"/>
    <hyperlink ref="F96" r:id="rId3" display="https://podminky.urs.cz/item/CS_URS_2024_01/184215133"/>
    <hyperlink ref="F112" r:id="rId4" display="https://podminky.urs.cz/item/CS_URS_2024_01/184806111"/>
    <hyperlink ref="F116" r:id="rId5" display="https://podminky.urs.cz/item/CS_URS_2024_01/184813121"/>
    <hyperlink ref="F120" r:id="rId6" display="https://podminky.urs.cz/item/CS_URS_2024_01/184813151"/>
    <hyperlink ref="F124" r:id="rId7" display="https://podminky.urs.cz/item/CS_URS_2024_01/184911432"/>
    <hyperlink ref="F131" r:id="rId8" display="https://podminky.urs.cz/item/CS_URS_2024_01/185803106"/>
    <hyperlink ref="F135" r:id="rId9" display="https://podminky.urs.cz/item/CS_URS_2024_01/185804311"/>
    <hyperlink ref="F140" r:id="rId10" display="https://podminky.urs.cz/item/CS_URS_2024_01/185851121"/>
    <hyperlink ref="F144" r:id="rId11" display="https://podminky.urs.cz/item/CS_URS_2024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118</v>
      </c>
      <c r="AZ2" s="189" t="s">
        <v>562</v>
      </c>
      <c r="BA2" s="189" t="s">
        <v>3</v>
      </c>
      <c r="BB2" s="189" t="s">
        <v>3</v>
      </c>
      <c r="BC2" s="189" t="s">
        <v>9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710</v>
      </c>
      <c r="BA3" s="189" t="s">
        <v>3</v>
      </c>
      <c r="BB3" s="189" t="s">
        <v>3</v>
      </c>
      <c r="BC3" s="189" t="s">
        <v>165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241</v>
      </c>
      <c r="BA4" s="189" t="s">
        <v>3</v>
      </c>
      <c r="BB4" s="189" t="s">
        <v>3</v>
      </c>
      <c r="BC4" s="189" t="s">
        <v>1272</v>
      </c>
      <c r="BD4" s="189" t="s">
        <v>81</v>
      </c>
    </row>
    <row r="5" s="1" customFormat="1" ht="6.96" customHeight="1">
      <c r="B5" s="23"/>
      <c r="L5" s="23"/>
      <c r="AZ5" s="189" t="s">
        <v>563</v>
      </c>
      <c r="BA5" s="189" t="s">
        <v>3</v>
      </c>
      <c r="BB5" s="189" t="s">
        <v>3</v>
      </c>
      <c r="BC5" s="189" t="s">
        <v>1246</v>
      </c>
      <c r="BD5" s="189" t="s">
        <v>81</v>
      </c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0"/>
      <c r="C9" s="39"/>
      <c r="D9" s="39"/>
      <c r="E9" s="63" t="s">
        <v>1273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ROUND((SUM(BE81:BE145)),  2)</f>
        <v>0</v>
      </c>
      <c r="G33" s="39"/>
      <c r="H33" s="39"/>
      <c r="I33" s="124">
        <v>0.20999999999999999</v>
      </c>
      <c r="J33" s="123">
        <f>ROUND(((SUM(BE81:BE145))*I33),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ROUND((SUM(BF81:BF145)),  2)</f>
        <v>0</v>
      </c>
      <c r="G34" s="39"/>
      <c r="H34" s="39"/>
      <c r="I34" s="124">
        <v>0.12</v>
      </c>
      <c r="J34" s="123">
        <f>ROUND(((SUM(BF81:BF145))*I34),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ROUND((SUM(BG81:BG145)),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ROUND((SUM(BH81:BH145)),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ROUND((SUM(BI81:BI145)),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39"/>
      <c r="D50" s="39"/>
      <c r="E50" s="63" t="str">
        <f>E9</f>
        <v>823/21-12 - SO 801 Lokální biokoridor LBK 47 - následná péče - 2. rok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134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Chodeč u Mělníka - polní cesty VC9A, VC9B a LBK 47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123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30" customHeight="1">
      <c r="A73" s="39"/>
      <c r="B73" s="40"/>
      <c r="C73" s="39"/>
      <c r="D73" s="39"/>
      <c r="E73" s="63" t="str">
        <f>E9</f>
        <v>823/21-12 - SO 801 Lokální biokoridor LBK 47 - následná péče - 2. rok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Chodeč u Mělníka</v>
      </c>
      <c r="G75" s="39"/>
      <c r="H75" s="39"/>
      <c r="I75" s="33" t="s">
        <v>23</v>
      </c>
      <c r="J75" s="65" t="str">
        <f>IF(J12="","",J12)</f>
        <v>2. 11. 2021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SPÚ Mělník</v>
      </c>
      <c r="G77" s="39"/>
      <c r="H77" s="39"/>
      <c r="I77" s="33" t="s">
        <v>31</v>
      </c>
      <c r="J77" s="37" t="str">
        <f>E21</f>
        <v>NDCon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>NDCon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135</v>
      </c>
      <c r="D80" s="145" t="s">
        <v>56</v>
      </c>
      <c r="E80" s="145" t="s">
        <v>52</v>
      </c>
      <c r="F80" s="145" t="s">
        <v>53</v>
      </c>
      <c r="G80" s="145" t="s">
        <v>136</v>
      </c>
      <c r="H80" s="145" t="s">
        <v>137</v>
      </c>
      <c r="I80" s="145" t="s">
        <v>138</v>
      </c>
      <c r="J80" s="145" t="s">
        <v>127</v>
      </c>
      <c r="K80" s="146" t="s">
        <v>139</v>
      </c>
      <c r="L80" s="147"/>
      <c r="M80" s="81" t="s">
        <v>3</v>
      </c>
      <c r="N80" s="82" t="s">
        <v>41</v>
      </c>
      <c r="O80" s="82" t="s">
        <v>140</v>
      </c>
      <c r="P80" s="82" t="s">
        <v>141</v>
      </c>
      <c r="Q80" s="82" t="s">
        <v>142</v>
      </c>
      <c r="R80" s="82" t="s">
        <v>143</v>
      </c>
      <c r="S80" s="82" t="s">
        <v>144</v>
      </c>
      <c r="T80" s="83" t="s">
        <v>145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146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0.42464279999999999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70</v>
      </c>
      <c r="AU81" s="20" t="s">
        <v>128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70</v>
      </c>
      <c r="E82" s="154" t="s">
        <v>257</v>
      </c>
      <c r="F82" s="154" t="s">
        <v>258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0.42464279999999999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79</v>
      </c>
      <c r="AT82" s="161" t="s">
        <v>70</v>
      </c>
      <c r="AU82" s="161" t="s">
        <v>71</v>
      </c>
      <c r="AY82" s="153" t="s">
        <v>150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70</v>
      </c>
      <c r="E83" s="163" t="s">
        <v>79</v>
      </c>
      <c r="F83" s="163" t="s">
        <v>259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SUM(P84:P145)</f>
        <v>0</v>
      </c>
      <c r="Q83" s="158"/>
      <c r="R83" s="159">
        <f>SUM(R84:R145)</f>
        <v>0.42464279999999999</v>
      </c>
      <c r="S83" s="158"/>
      <c r="T83" s="160">
        <f>SUM(T84:T145)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79</v>
      </c>
      <c r="AT83" s="161" t="s">
        <v>70</v>
      </c>
      <c r="AU83" s="161" t="s">
        <v>79</v>
      </c>
      <c r="AY83" s="153" t="s">
        <v>150</v>
      </c>
      <c r="BK83" s="162">
        <f>SUM(BK84:BK145)</f>
        <v>0</v>
      </c>
    </row>
    <row r="84" s="2" customFormat="1" ht="33" customHeight="1">
      <c r="A84" s="39"/>
      <c r="B84" s="165"/>
      <c r="C84" s="166" t="s">
        <v>79</v>
      </c>
      <c r="D84" s="166" t="s">
        <v>153</v>
      </c>
      <c r="E84" s="167" t="s">
        <v>1248</v>
      </c>
      <c r="F84" s="168" t="s">
        <v>1249</v>
      </c>
      <c r="G84" s="169" t="s">
        <v>233</v>
      </c>
      <c r="H84" s="170">
        <v>3744</v>
      </c>
      <c r="I84" s="171"/>
      <c r="J84" s="172">
        <f>ROUND(I84*H84,2)</f>
        <v>0</v>
      </c>
      <c r="K84" s="168" t="s">
        <v>262</v>
      </c>
      <c r="L84" s="40"/>
      <c r="M84" s="173" t="s">
        <v>3</v>
      </c>
      <c r="N84" s="174" t="s">
        <v>42</v>
      </c>
      <c r="O84" s="7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169</v>
      </c>
      <c r="AT84" s="177" t="s">
        <v>153</v>
      </c>
      <c r="AU84" s="177" t="s">
        <v>81</v>
      </c>
      <c r="AY84" s="20" t="s">
        <v>150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79</v>
      </c>
      <c r="BK84" s="178">
        <f>ROUND(I84*H84,2)</f>
        <v>0</v>
      </c>
      <c r="BL84" s="20" t="s">
        <v>169</v>
      </c>
      <c r="BM84" s="177" t="s">
        <v>1274</v>
      </c>
    </row>
    <row r="85" s="2" customFormat="1">
      <c r="A85" s="39"/>
      <c r="B85" s="40"/>
      <c r="C85" s="39"/>
      <c r="D85" s="179" t="s">
        <v>159</v>
      </c>
      <c r="E85" s="39"/>
      <c r="F85" s="180" t="s">
        <v>1251</v>
      </c>
      <c r="G85" s="39"/>
      <c r="H85" s="39"/>
      <c r="I85" s="181"/>
      <c r="J85" s="39"/>
      <c r="K85" s="39"/>
      <c r="L85" s="40"/>
      <c r="M85" s="182"/>
      <c r="N85" s="183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159</v>
      </c>
      <c r="AU85" s="20" t="s">
        <v>81</v>
      </c>
    </row>
    <row r="86" s="2" customFormat="1">
      <c r="A86" s="39"/>
      <c r="B86" s="40"/>
      <c r="C86" s="39"/>
      <c r="D86" s="190" t="s">
        <v>265</v>
      </c>
      <c r="E86" s="39"/>
      <c r="F86" s="191" t="s">
        <v>1252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265</v>
      </c>
      <c r="AU86" s="20" t="s">
        <v>81</v>
      </c>
    </row>
    <row r="87" s="13" customFormat="1">
      <c r="A87" s="13"/>
      <c r="B87" s="192"/>
      <c r="C87" s="13"/>
      <c r="D87" s="179" t="s">
        <v>267</v>
      </c>
      <c r="E87" s="193" t="s">
        <v>3</v>
      </c>
      <c r="F87" s="194" t="s">
        <v>1255</v>
      </c>
      <c r="G87" s="13"/>
      <c r="H87" s="195">
        <v>3744</v>
      </c>
      <c r="I87" s="196"/>
      <c r="J87" s="13"/>
      <c r="K87" s="13"/>
      <c r="L87" s="192"/>
      <c r="M87" s="197"/>
      <c r="N87" s="198"/>
      <c r="O87" s="198"/>
      <c r="P87" s="198"/>
      <c r="Q87" s="198"/>
      <c r="R87" s="198"/>
      <c r="S87" s="198"/>
      <c r="T87" s="19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93" t="s">
        <v>267</v>
      </c>
      <c r="AU87" s="193" t="s">
        <v>81</v>
      </c>
      <c r="AV87" s="13" t="s">
        <v>81</v>
      </c>
      <c r="AW87" s="13" t="s">
        <v>33</v>
      </c>
      <c r="AX87" s="13" t="s">
        <v>79</v>
      </c>
      <c r="AY87" s="193" t="s">
        <v>150</v>
      </c>
    </row>
    <row r="88" s="14" customFormat="1">
      <c r="A88" s="14"/>
      <c r="B88" s="200"/>
      <c r="C88" s="14"/>
      <c r="D88" s="179" t="s">
        <v>267</v>
      </c>
      <c r="E88" s="201" t="s">
        <v>3</v>
      </c>
      <c r="F88" s="202" t="s">
        <v>1256</v>
      </c>
      <c r="G88" s="14"/>
      <c r="H88" s="201" t="s">
        <v>3</v>
      </c>
      <c r="I88" s="203"/>
      <c r="J88" s="14"/>
      <c r="K88" s="14"/>
      <c r="L88" s="200"/>
      <c r="M88" s="204"/>
      <c r="N88" s="205"/>
      <c r="O88" s="205"/>
      <c r="P88" s="205"/>
      <c r="Q88" s="205"/>
      <c r="R88" s="205"/>
      <c r="S88" s="205"/>
      <c r="T88" s="206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01" t="s">
        <v>267</v>
      </c>
      <c r="AU88" s="201" t="s">
        <v>81</v>
      </c>
      <c r="AV88" s="14" t="s">
        <v>79</v>
      </c>
      <c r="AW88" s="14" t="s">
        <v>33</v>
      </c>
      <c r="AX88" s="14" t="s">
        <v>71</v>
      </c>
      <c r="AY88" s="201" t="s">
        <v>150</v>
      </c>
    </row>
    <row r="89" s="2" customFormat="1" ht="24.15" customHeight="1">
      <c r="A89" s="39"/>
      <c r="B89" s="165"/>
      <c r="C89" s="166" t="s">
        <v>81</v>
      </c>
      <c r="D89" s="166" t="s">
        <v>153</v>
      </c>
      <c r="E89" s="167" t="s">
        <v>720</v>
      </c>
      <c r="F89" s="168" t="s">
        <v>721</v>
      </c>
      <c r="G89" s="169" t="s">
        <v>233</v>
      </c>
      <c r="H89" s="170">
        <v>5616</v>
      </c>
      <c r="I89" s="171"/>
      <c r="J89" s="172">
        <f>ROUND(I89*H89,2)</f>
        <v>0</v>
      </c>
      <c r="K89" s="168" t="s">
        <v>262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169</v>
      </c>
      <c r="AT89" s="177" t="s">
        <v>153</v>
      </c>
      <c r="AU89" s="177" t="s">
        <v>81</v>
      </c>
      <c r="AY89" s="20" t="s">
        <v>150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169</v>
      </c>
      <c r="BM89" s="177" t="s">
        <v>1275</v>
      </c>
    </row>
    <row r="90" s="2" customFormat="1">
      <c r="A90" s="39"/>
      <c r="B90" s="40"/>
      <c r="C90" s="39"/>
      <c r="D90" s="179" t="s">
        <v>159</v>
      </c>
      <c r="E90" s="39"/>
      <c r="F90" s="180" t="s">
        <v>723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159</v>
      </c>
      <c r="AU90" s="20" t="s">
        <v>81</v>
      </c>
    </row>
    <row r="91" s="2" customFormat="1">
      <c r="A91" s="39"/>
      <c r="B91" s="40"/>
      <c r="C91" s="39"/>
      <c r="D91" s="190" t="s">
        <v>265</v>
      </c>
      <c r="E91" s="39"/>
      <c r="F91" s="191" t="s">
        <v>724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265</v>
      </c>
      <c r="AU91" s="20" t="s">
        <v>81</v>
      </c>
    </row>
    <row r="92" s="13" customFormat="1">
      <c r="A92" s="13"/>
      <c r="B92" s="192"/>
      <c r="C92" s="13"/>
      <c r="D92" s="179" t="s">
        <v>267</v>
      </c>
      <c r="E92" s="193" t="s">
        <v>241</v>
      </c>
      <c r="F92" s="194" t="s">
        <v>1276</v>
      </c>
      <c r="G92" s="13"/>
      <c r="H92" s="195">
        <v>5616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267</v>
      </c>
      <c r="AU92" s="193" t="s">
        <v>81</v>
      </c>
      <c r="AV92" s="13" t="s">
        <v>81</v>
      </c>
      <c r="AW92" s="13" t="s">
        <v>33</v>
      </c>
      <c r="AX92" s="13" t="s">
        <v>79</v>
      </c>
      <c r="AY92" s="193" t="s">
        <v>150</v>
      </c>
    </row>
    <row r="93" s="14" customFormat="1">
      <c r="A93" s="14"/>
      <c r="B93" s="200"/>
      <c r="C93" s="14"/>
      <c r="D93" s="179" t="s">
        <v>267</v>
      </c>
      <c r="E93" s="201" t="s">
        <v>3</v>
      </c>
      <c r="F93" s="202" t="s">
        <v>1256</v>
      </c>
      <c r="G93" s="14"/>
      <c r="H93" s="201" t="s">
        <v>3</v>
      </c>
      <c r="I93" s="203"/>
      <c r="J93" s="14"/>
      <c r="K93" s="14"/>
      <c r="L93" s="200"/>
      <c r="M93" s="204"/>
      <c r="N93" s="205"/>
      <c r="O93" s="205"/>
      <c r="P93" s="205"/>
      <c r="Q93" s="205"/>
      <c r="R93" s="205"/>
      <c r="S93" s="205"/>
      <c r="T93" s="20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1" t="s">
        <v>267</v>
      </c>
      <c r="AU93" s="201" t="s">
        <v>81</v>
      </c>
      <c r="AV93" s="14" t="s">
        <v>79</v>
      </c>
      <c r="AW93" s="14" t="s">
        <v>33</v>
      </c>
      <c r="AX93" s="14" t="s">
        <v>71</v>
      </c>
      <c r="AY93" s="201" t="s">
        <v>150</v>
      </c>
    </row>
    <row r="94" s="2" customFormat="1" ht="33" customHeight="1">
      <c r="A94" s="39"/>
      <c r="B94" s="165"/>
      <c r="C94" s="166" t="s">
        <v>165</v>
      </c>
      <c r="D94" s="166" t="s">
        <v>153</v>
      </c>
      <c r="E94" s="167" t="s">
        <v>629</v>
      </c>
      <c r="F94" s="168" t="s">
        <v>630</v>
      </c>
      <c r="G94" s="169" t="s">
        <v>217</v>
      </c>
      <c r="H94" s="170">
        <v>3</v>
      </c>
      <c r="I94" s="171"/>
      <c r="J94" s="172">
        <f>ROUND(I94*H94,2)</f>
        <v>0</v>
      </c>
      <c r="K94" s="168" t="s">
        <v>262</v>
      </c>
      <c r="L94" s="40"/>
      <c r="M94" s="173" t="s">
        <v>3</v>
      </c>
      <c r="N94" s="174" t="s">
        <v>42</v>
      </c>
      <c r="O94" s="73"/>
      <c r="P94" s="175">
        <f>O94*H94</f>
        <v>0</v>
      </c>
      <c r="Q94" s="175">
        <v>5.8E-05</v>
      </c>
      <c r="R94" s="175">
        <f>Q94*H94</f>
        <v>0.000174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169</v>
      </c>
      <c r="AT94" s="177" t="s">
        <v>153</v>
      </c>
      <c r="AU94" s="177" t="s">
        <v>81</v>
      </c>
      <c r="AY94" s="20" t="s">
        <v>150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79</v>
      </c>
      <c r="BK94" s="178">
        <f>ROUND(I94*H94,2)</f>
        <v>0</v>
      </c>
      <c r="BL94" s="20" t="s">
        <v>169</v>
      </c>
      <c r="BM94" s="177" t="s">
        <v>1277</v>
      </c>
    </row>
    <row r="95" s="2" customFormat="1">
      <c r="A95" s="39"/>
      <c r="B95" s="40"/>
      <c r="C95" s="39"/>
      <c r="D95" s="179" t="s">
        <v>159</v>
      </c>
      <c r="E95" s="39"/>
      <c r="F95" s="180" t="s">
        <v>632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159</v>
      </c>
      <c r="AU95" s="20" t="s">
        <v>81</v>
      </c>
    </row>
    <row r="96" s="2" customFormat="1">
      <c r="A96" s="39"/>
      <c r="B96" s="40"/>
      <c r="C96" s="39"/>
      <c r="D96" s="190" t="s">
        <v>265</v>
      </c>
      <c r="E96" s="39"/>
      <c r="F96" s="191" t="s">
        <v>633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265</v>
      </c>
      <c r="AU96" s="20" t="s">
        <v>81</v>
      </c>
    </row>
    <row r="97" s="2" customFormat="1">
      <c r="A97" s="39"/>
      <c r="B97" s="40"/>
      <c r="C97" s="39"/>
      <c r="D97" s="179" t="s">
        <v>188</v>
      </c>
      <c r="E97" s="39"/>
      <c r="F97" s="184" t="s">
        <v>728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188</v>
      </c>
      <c r="AU97" s="20" t="s">
        <v>81</v>
      </c>
    </row>
    <row r="98" s="13" customFormat="1">
      <c r="A98" s="13"/>
      <c r="B98" s="192"/>
      <c r="C98" s="13"/>
      <c r="D98" s="179" t="s">
        <v>267</v>
      </c>
      <c r="E98" s="193" t="s">
        <v>562</v>
      </c>
      <c r="F98" s="194" t="s">
        <v>9</v>
      </c>
      <c r="G98" s="13"/>
      <c r="H98" s="195">
        <v>12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267</v>
      </c>
      <c r="AU98" s="193" t="s">
        <v>81</v>
      </c>
      <c r="AV98" s="13" t="s">
        <v>81</v>
      </c>
      <c r="AW98" s="13" t="s">
        <v>33</v>
      </c>
      <c r="AX98" s="13" t="s">
        <v>71</v>
      </c>
      <c r="AY98" s="193" t="s">
        <v>150</v>
      </c>
    </row>
    <row r="99" s="13" customFormat="1">
      <c r="A99" s="13"/>
      <c r="B99" s="192"/>
      <c r="C99" s="13"/>
      <c r="D99" s="179" t="s">
        <v>267</v>
      </c>
      <c r="E99" s="193" t="s">
        <v>710</v>
      </c>
      <c r="F99" s="194" t="s">
        <v>729</v>
      </c>
      <c r="G99" s="13"/>
      <c r="H99" s="195">
        <v>3</v>
      </c>
      <c r="I99" s="196"/>
      <c r="J99" s="13"/>
      <c r="K99" s="13"/>
      <c r="L99" s="192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3" t="s">
        <v>267</v>
      </c>
      <c r="AU99" s="193" t="s">
        <v>81</v>
      </c>
      <c r="AV99" s="13" t="s">
        <v>81</v>
      </c>
      <c r="AW99" s="13" t="s">
        <v>33</v>
      </c>
      <c r="AX99" s="13" t="s">
        <v>79</v>
      </c>
      <c r="AY99" s="193" t="s">
        <v>150</v>
      </c>
    </row>
    <row r="100" s="14" customFormat="1">
      <c r="A100" s="14"/>
      <c r="B100" s="200"/>
      <c r="C100" s="14"/>
      <c r="D100" s="179" t="s">
        <v>267</v>
      </c>
      <c r="E100" s="201" t="s">
        <v>3</v>
      </c>
      <c r="F100" s="202" t="s">
        <v>1258</v>
      </c>
      <c r="G100" s="14"/>
      <c r="H100" s="201" t="s">
        <v>3</v>
      </c>
      <c r="I100" s="203"/>
      <c r="J100" s="14"/>
      <c r="K100" s="14"/>
      <c r="L100" s="200"/>
      <c r="M100" s="204"/>
      <c r="N100" s="205"/>
      <c r="O100" s="205"/>
      <c r="P100" s="205"/>
      <c r="Q100" s="205"/>
      <c r="R100" s="205"/>
      <c r="S100" s="205"/>
      <c r="T100" s="20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01" t="s">
        <v>267</v>
      </c>
      <c r="AU100" s="201" t="s">
        <v>81</v>
      </c>
      <c r="AV100" s="14" t="s">
        <v>79</v>
      </c>
      <c r="AW100" s="14" t="s">
        <v>33</v>
      </c>
      <c r="AX100" s="14" t="s">
        <v>71</v>
      </c>
      <c r="AY100" s="201" t="s">
        <v>150</v>
      </c>
    </row>
    <row r="101" s="2" customFormat="1" ht="21.75" customHeight="1">
      <c r="A101" s="39"/>
      <c r="B101" s="165"/>
      <c r="C101" s="207" t="s">
        <v>169</v>
      </c>
      <c r="D101" s="207" t="s">
        <v>372</v>
      </c>
      <c r="E101" s="208" t="s">
        <v>634</v>
      </c>
      <c r="F101" s="209" t="s">
        <v>635</v>
      </c>
      <c r="G101" s="210" t="s">
        <v>217</v>
      </c>
      <c r="H101" s="211">
        <v>9</v>
      </c>
      <c r="I101" s="212"/>
      <c r="J101" s="213">
        <f>ROUND(I101*H101,2)</f>
        <v>0</v>
      </c>
      <c r="K101" s="209" t="s">
        <v>262</v>
      </c>
      <c r="L101" s="214"/>
      <c r="M101" s="215" t="s">
        <v>3</v>
      </c>
      <c r="N101" s="216" t="s">
        <v>42</v>
      </c>
      <c r="O101" s="73"/>
      <c r="P101" s="175">
        <f>O101*H101</f>
        <v>0</v>
      </c>
      <c r="Q101" s="175">
        <v>0.0058999999999999999</v>
      </c>
      <c r="R101" s="175">
        <f>Q101*H101</f>
        <v>0.053100000000000001</v>
      </c>
      <c r="S101" s="175">
        <v>0</v>
      </c>
      <c r="T101" s="17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7" t="s">
        <v>192</v>
      </c>
      <c r="AT101" s="177" t="s">
        <v>372</v>
      </c>
      <c r="AU101" s="177" t="s">
        <v>81</v>
      </c>
      <c r="AY101" s="20" t="s">
        <v>150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0" t="s">
        <v>79</v>
      </c>
      <c r="BK101" s="178">
        <f>ROUND(I101*H101,2)</f>
        <v>0</v>
      </c>
      <c r="BL101" s="20" t="s">
        <v>169</v>
      </c>
      <c r="BM101" s="177" t="s">
        <v>1278</v>
      </c>
    </row>
    <row r="102" s="2" customFormat="1">
      <c r="A102" s="39"/>
      <c r="B102" s="40"/>
      <c r="C102" s="39"/>
      <c r="D102" s="179" t="s">
        <v>159</v>
      </c>
      <c r="E102" s="39"/>
      <c r="F102" s="180" t="s">
        <v>635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159</v>
      </c>
      <c r="AU102" s="20" t="s">
        <v>81</v>
      </c>
    </row>
    <row r="103" s="13" customFormat="1">
      <c r="A103" s="13"/>
      <c r="B103" s="192"/>
      <c r="C103" s="13"/>
      <c r="D103" s="179" t="s">
        <v>267</v>
      </c>
      <c r="E103" s="193" t="s">
        <v>3</v>
      </c>
      <c r="F103" s="194" t="s">
        <v>732</v>
      </c>
      <c r="G103" s="13"/>
      <c r="H103" s="195">
        <v>9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267</v>
      </c>
      <c r="AU103" s="193" t="s">
        <v>81</v>
      </c>
      <c r="AV103" s="13" t="s">
        <v>81</v>
      </c>
      <c r="AW103" s="13" t="s">
        <v>33</v>
      </c>
      <c r="AX103" s="13" t="s">
        <v>79</v>
      </c>
      <c r="AY103" s="193" t="s">
        <v>150</v>
      </c>
    </row>
    <row r="104" s="2" customFormat="1" ht="16.5" customHeight="1">
      <c r="A104" s="39"/>
      <c r="B104" s="165"/>
      <c r="C104" s="207" t="s">
        <v>149</v>
      </c>
      <c r="D104" s="207" t="s">
        <v>372</v>
      </c>
      <c r="E104" s="208" t="s">
        <v>638</v>
      </c>
      <c r="F104" s="209" t="s">
        <v>639</v>
      </c>
      <c r="G104" s="210" t="s">
        <v>217</v>
      </c>
      <c r="H104" s="211">
        <v>9</v>
      </c>
      <c r="I104" s="212"/>
      <c r="J104" s="213">
        <f>ROUND(I104*H104,2)</f>
        <v>0</v>
      </c>
      <c r="K104" s="209" t="s">
        <v>3</v>
      </c>
      <c r="L104" s="214"/>
      <c r="M104" s="215" t="s">
        <v>3</v>
      </c>
      <c r="N104" s="216" t="s">
        <v>42</v>
      </c>
      <c r="O104" s="73"/>
      <c r="P104" s="175">
        <f>O104*H104</f>
        <v>0</v>
      </c>
      <c r="Q104" s="175">
        <v>0.0059100000000000003</v>
      </c>
      <c r="R104" s="175">
        <f>Q104*H104</f>
        <v>0.053190000000000001</v>
      </c>
      <c r="S104" s="175">
        <v>0</v>
      </c>
      <c r="T104" s="17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7" t="s">
        <v>192</v>
      </c>
      <c r="AT104" s="177" t="s">
        <v>372</v>
      </c>
      <c r="AU104" s="177" t="s">
        <v>81</v>
      </c>
      <c r="AY104" s="20" t="s">
        <v>150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0" t="s">
        <v>79</v>
      </c>
      <c r="BK104" s="178">
        <f>ROUND(I104*H104,2)</f>
        <v>0</v>
      </c>
      <c r="BL104" s="20" t="s">
        <v>169</v>
      </c>
      <c r="BM104" s="177" t="s">
        <v>1279</v>
      </c>
    </row>
    <row r="105" s="2" customFormat="1">
      <c r="A105" s="39"/>
      <c r="B105" s="40"/>
      <c r="C105" s="39"/>
      <c r="D105" s="179" t="s">
        <v>159</v>
      </c>
      <c r="E105" s="39"/>
      <c r="F105" s="180" t="s">
        <v>639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159</v>
      </c>
      <c r="AU105" s="20" t="s">
        <v>81</v>
      </c>
    </row>
    <row r="106" s="13" customFormat="1">
      <c r="A106" s="13"/>
      <c r="B106" s="192"/>
      <c r="C106" s="13"/>
      <c r="D106" s="179" t="s">
        <v>267</v>
      </c>
      <c r="E106" s="193" t="s">
        <v>3</v>
      </c>
      <c r="F106" s="194" t="s">
        <v>732</v>
      </c>
      <c r="G106" s="13"/>
      <c r="H106" s="195">
        <v>9</v>
      </c>
      <c r="I106" s="196"/>
      <c r="J106" s="13"/>
      <c r="K106" s="13"/>
      <c r="L106" s="192"/>
      <c r="M106" s="197"/>
      <c r="N106" s="198"/>
      <c r="O106" s="198"/>
      <c r="P106" s="198"/>
      <c r="Q106" s="198"/>
      <c r="R106" s="198"/>
      <c r="S106" s="198"/>
      <c r="T106" s="19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3" t="s">
        <v>267</v>
      </c>
      <c r="AU106" s="193" t="s">
        <v>81</v>
      </c>
      <c r="AV106" s="13" t="s">
        <v>81</v>
      </c>
      <c r="AW106" s="13" t="s">
        <v>33</v>
      </c>
      <c r="AX106" s="13" t="s">
        <v>79</v>
      </c>
      <c r="AY106" s="193" t="s">
        <v>150</v>
      </c>
    </row>
    <row r="107" s="2" customFormat="1" ht="16.5" customHeight="1">
      <c r="A107" s="39"/>
      <c r="B107" s="165"/>
      <c r="C107" s="207" t="s">
        <v>179</v>
      </c>
      <c r="D107" s="207" t="s">
        <v>372</v>
      </c>
      <c r="E107" s="208" t="s">
        <v>641</v>
      </c>
      <c r="F107" s="209" t="s">
        <v>642</v>
      </c>
      <c r="G107" s="210" t="s">
        <v>217</v>
      </c>
      <c r="H107" s="211">
        <v>9</v>
      </c>
      <c r="I107" s="212"/>
      <c r="J107" s="213">
        <f>ROUND(I107*H107,2)</f>
        <v>0</v>
      </c>
      <c r="K107" s="209" t="s">
        <v>3</v>
      </c>
      <c r="L107" s="214"/>
      <c r="M107" s="215" t="s">
        <v>3</v>
      </c>
      <c r="N107" s="216" t="s">
        <v>42</v>
      </c>
      <c r="O107" s="73"/>
      <c r="P107" s="175">
        <f>O107*H107</f>
        <v>0</v>
      </c>
      <c r="Q107" s="175">
        <v>0.0059100000000000003</v>
      </c>
      <c r="R107" s="175">
        <f>Q107*H107</f>
        <v>0.053190000000000001</v>
      </c>
      <c r="S107" s="175">
        <v>0</v>
      </c>
      <c r="T107" s="17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77" t="s">
        <v>192</v>
      </c>
      <c r="AT107" s="177" t="s">
        <v>372</v>
      </c>
      <c r="AU107" s="177" t="s">
        <v>81</v>
      </c>
      <c r="AY107" s="20" t="s">
        <v>150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0" t="s">
        <v>79</v>
      </c>
      <c r="BK107" s="178">
        <f>ROUND(I107*H107,2)</f>
        <v>0</v>
      </c>
      <c r="BL107" s="20" t="s">
        <v>169</v>
      </c>
      <c r="BM107" s="177" t="s">
        <v>1280</v>
      </c>
    </row>
    <row r="108" s="2" customFormat="1">
      <c r="A108" s="39"/>
      <c r="B108" s="40"/>
      <c r="C108" s="39"/>
      <c r="D108" s="179" t="s">
        <v>159</v>
      </c>
      <c r="E108" s="39"/>
      <c r="F108" s="180" t="s">
        <v>642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159</v>
      </c>
      <c r="AU108" s="20" t="s">
        <v>81</v>
      </c>
    </row>
    <row r="109" s="13" customFormat="1">
      <c r="A109" s="13"/>
      <c r="B109" s="192"/>
      <c r="C109" s="13"/>
      <c r="D109" s="179" t="s">
        <v>267</v>
      </c>
      <c r="E109" s="193" t="s">
        <v>3</v>
      </c>
      <c r="F109" s="194" t="s">
        <v>732</v>
      </c>
      <c r="G109" s="13"/>
      <c r="H109" s="195">
        <v>9</v>
      </c>
      <c r="I109" s="196"/>
      <c r="J109" s="13"/>
      <c r="K109" s="13"/>
      <c r="L109" s="192"/>
      <c r="M109" s="197"/>
      <c r="N109" s="198"/>
      <c r="O109" s="198"/>
      <c r="P109" s="198"/>
      <c r="Q109" s="198"/>
      <c r="R109" s="198"/>
      <c r="S109" s="198"/>
      <c r="T109" s="19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267</v>
      </c>
      <c r="AU109" s="193" t="s">
        <v>81</v>
      </c>
      <c r="AV109" s="13" t="s">
        <v>81</v>
      </c>
      <c r="AW109" s="13" t="s">
        <v>33</v>
      </c>
      <c r="AX109" s="13" t="s">
        <v>79</v>
      </c>
      <c r="AY109" s="193" t="s">
        <v>150</v>
      </c>
    </row>
    <row r="110" s="2" customFormat="1" ht="21.75" customHeight="1">
      <c r="A110" s="39"/>
      <c r="B110" s="165"/>
      <c r="C110" s="166" t="s">
        <v>184</v>
      </c>
      <c r="D110" s="166" t="s">
        <v>153</v>
      </c>
      <c r="E110" s="167" t="s">
        <v>735</v>
      </c>
      <c r="F110" s="168" t="s">
        <v>736</v>
      </c>
      <c r="G110" s="169" t="s">
        <v>217</v>
      </c>
      <c r="H110" s="170">
        <v>12</v>
      </c>
      <c r="I110" s="171"/>
      <c r="J110" s="172">
        <f>ROUND(I110*H110,2)</f>
        <v>0</v>
      </c>
      <c r="K110" s="168" t="s">
        <v>262</v>
      </c>
      <c r="L110" s="40"/>
      <c r="M110" s="173" t="s">
        <v>3</v>
      </c>
      <c r="N110" s="174" t="s">
        <v>42</v>
      </c>
      <c r="O110" s="7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7" t="s">
        <v>169</v>
      </c>
      <c r="AT110" s="177" t="s">
        <v>153</v>
      </c>
      <c r="AU110" s="177" t="s">
        <v>81</v>
      </c>
      <c r="AY110" s="20" t="s">
        <v>150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0" t="s">
        <v>79</v>
      </c>
      <c r="BK110" s="178">
        <f>ROUND(I110*H110,2)</f>
        <v>0</v>
      </c>
      <c r="BL110" s="20" t="s">
        <v>169</v>
      </c>
      <c r="BM110" s="177" t="s">
        <v>1281</v>
      </c>
    </row>
    <row r="111" s="2" customFormat="1">
      <c r="A111" s="39"/>
      <c r="B111" s="40"/>
      <c r="C111" s="39"/>
      <c r="D111" s="179" t="s">
        <v>159</v>
      </c>
      <c r="E111" s="39"/>
      <c r="F111" s="180" t="s">
        <v>738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159</v>
      </c>
      <c r="AU111" s="20" t="s">
        <v>81</v>
      </c>
    </row>
    <row r="112" s="2" customFormat="1">
      <c r="A112" s="39"/>
      <c r="B112" s="40"/>
      <c r="C112" s="39"/>
      <c r="D112" s="190" t="s">
        <v>265</v>
      </c>
      <c r="E112" s="39"/>
      <c r="F112" s="191" t="s">
        <v>739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265</v>
      </c>
      <c r="AU112" s="20" t="s">
        <v>81</v>
      </c>
    </row>
    <row r="113" s="13" customFormat="1">
      <c r="A113" s="13"/>
      <c r="B113" s="192"/>
      <c r="C113" s="13"/>
      <c r="D113" s="179" t="s">
        <v>267</v>
      </c>
      <c r="E113" s="193" t="s">
        <v>3</v>
      </c>
      <c r="F113" s="194" t="s">
        <v>562</v>
      </c>
      <c r="G113" s="13"/>
      <c r="H113" s="195">
        <v>12</v>
      </c>
      <c r="I113" s="196"/>
      <c r="J113" s="13"/>
      <c r="K113" s="13"/>
      <c r="L113" s="192"/>
      <c r="M113" s="197"/>
      <c r="N113" s="198"/>
      <c r="O113" s="198"/>
      <c r="P113" s="198"/>
      <c r="Q113" s="198"/>
      <c r="R113" s="198"/>
      <c r="S113" s="198"/>
      <c r="T113" s="19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3" t="s">
        <v>267</v>
      </c>
      <c r="AU113" s="193" t="s">
        <v>81</v>
      </c>
      <c r="AV113" s="13" t="s">
        <v>81</v>
      </c>
      <c r="AW113" s="13" t="s">
        <v>33</v>
      </c>
      <c r="AX113" s="13" t="s">
        <v>79</v>
      </c>
      <c r="AY113" s="193" t="s">
        <v>150</v>
      </c>
    </row>
    <row r="114" s="2" customFormat="1" ht="24.15" customHeight="1">
      <c r="A114" s="39"/>
      <c r="B114" s="165"/>
      <c r="C114" s="166" t="s">
        <v>192</v>
      </c>
      <c r="D114" s="166" t="s">
        <v>153</v>
      </c>
      <c r="E114" s="167" t="s">
        <v>644</v>
      </c>
      <c r="F114" s="168" t="s">
        <v>645</v>
      </c>
      <c r="G114" s="169" t="s">
        <v>217</v>
      </c>
      <c r="H114" s="170">
        <v>12</v>
      </c>
      <c r="I114" s="171"/>
      <c r="J114" s="172">
        <f>ROUND(I114*H114,2)</f>
        <v>0</v>
      </c>
      <c r="K114" s="168" t="s">
        <v>262</v>
      </c>
      <c r="L114" s="40"/>
      <c r="M114" s="173" t="s">
        <v>3</v>
      </c>
      <c r="N114" s="174" t="s">
        <v>42</v>
      </c>
      <c r="O114" s="73"/>
      <c r="P114" s="175">
        <f>O114*H114</f>
        <v>0</v>
      </c>
      <c r="Q114" s="175">
        <v>0.0020823999999999999</v>
      </c>
      <c r="R114" s="175">
        <f>Q114*H114</f>
        <v>0.024988799999999999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169</v>
      </c>
      <c r="AT114" s="177" t="s">
        <v>153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1282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647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2" customFormat="1">
      <c r="A116" s="39"/>
      <c r="B116" s="40"/>
      <c r="C116" s="39"/>
      <c r="D116" s="190" t="s">
        <v>265</v>
      </c>
      <c r="E116" s="39"/>
      <c r="F116" s="191" t="s">
        <v>648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265</v>
      </c>
      <c r="AU116" s="20" t="s">
        <v>81</v>
      </c>
    </row>
    <row r="117" s="13" customFormat="1">
      <c r="A117" s="13"/>
      <c r="B117" s="192"/>
      <c r="C117" s="13"/>
      <c r="D117" s="179" t="s">
        <v>267</v>
      </c>
      <c r="E117" s="193" t="s">
        <v>3</v>
      </c>
      <c r="F117" s="194" t="s">
        <v>562</v>
      </c>
      <c r="G117" s="13"/>
      <c r="H117" s="195">
        <v>12</v>
      </c>
      <c r="I117" s="196"/>
      <c r="J117" s="13"/>
      <c r="K117" s="13"/>
      <c r="L117" s="192"/>
      <c r="M117" s="197"/>
      <c r="N117" s="198"/>
      <c r="O117" s="198"/>
      <c r="P117" s="198"/>
      <c r="Q117" s="198"/>
      <c r="R117" s="198"/>
      <c r="S117" s="198"/>
      <c r="T117" s="19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3" t="s">
        <v>267</v>
      </c>
      <c r="AU117" s="193" t="s">
        <v>81</v>
      </c>
      <c r="AV117" s="13" t="s">
        <v>81</v>
      </c>
      <c r="AW117" s="13" t="s">
        <v>33</v>
      </c>
      <c r="AX117" s="13" t="s">
        <v>79</v>
      </c>
      <c r="AY117" s="193" t="s">
        <v>150</v>
      </c>
    </row>
    <row r="118" s="2" customFormat="1" ht="24.15" customHeight="1">
      <c r="A118" s="39"/>
      <c r="B118" s="165"/>
      <c r="C118" s="166" t="s">
        <v>197</v>
      </c>
      <c r="D118" s="166" t="s">
        <v>153</v>
      </c>
      <c r="E118" s="167" t="s">
        <v>741</v>
      </c>
      <c r="F118" s="168" t="s">
        <v>742</v>
      </c>
      <c r="G118" s="169" t="s">
        <v>217</v>
      </c>
      <c r="H118" s="170">
        <v>12</v>
      </c>
      <c r="I118" s="171"/>
      <c r="J118" s="172">
        <f>ROUND(I118*H118,2)</f>
        <v>0</v>
      </c>
      <c r="K118" s="168" t="s">
        <v>262</v>
      </c>
      <c r="L118" s="40"/>
      <c r="M118" s="173" t="s">
        <v>3</v>
      </c>
      <c r="N118" s="174" t="s">
        <v>42</v>
      </c>
      <c r="O118" s="7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169</v>
      </c>
      <c r="AT118" s="177" t="s">
        <v>153</v>
      </c>
      <c r="AU118" s="177" t="s">
        <v>81</v>
      </c>
      <c r="AY118" s="20" t="s">
        <v>150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79</v>
      </c>
      <c r="BK118" s="178">
        <f>ROUND(I118*H118,2)</f>
        <v>0</v>
      </c>
      <c r="BL118" s="20" t="s">
        <v>169</v>
      </c>
      <c r="BM118" s="177" t="s">
        <v>1283</v>
      </c>
    </row>
    <row r="119" s="2" customFormat="1">
      <c r="A119" s="39"/>
      <c r="B119" s="40"/>
      <c r="C119" s="39"/>
      <c r="D119" s="179" t="s">
        <v>159</v>
      </c>
      <c r="E119" s="39"/>
      <c r="F119" s="180" t="s">
        <v>744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159</v>
      </c>
      <c r="AU119" s="20" t="s">
        <v>81</v>
      </c>
    </row>
    <row r="120" s="2" customFormat="1">
      <c r="A120" s="39"/>
      <c r="B120" s="40"/>
      <c r="C120" s="39"/>
      <c r="D120" s="190" t="s">
        <v>265</v>
      </c>
      <c r="E120" s="39"/>
      <c r="F120" s="191" t="s">
        <v>745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265</v>
      </c>
      <c r="AU120" s="20" t="s">
        <v>81</v>
      </c>
    </row>
    <row r="121" s="13" customFormat="1">
      <c r="A121" s="13"/>
      <c r="B121" s="192"/>
      <c r="C121" s="13"/>
      <c r="D121" s="179" t="s">
        <v>267</v>
      </c>
      <c r="E121" s="193" t="s">
        <v>3</v>
      </c>
      <c r="F121" s="194" t="s">
        <v>562</v>
      </c>
      <c r="G121" s="13"/>
      <c r="H121" s="195">
        <v>12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267</v>
      </c>
      <c r="AU121" s="193" t="s">
        <v>81</v>
      </c>
      <c r="AV121" s="13" t="s">
        <v>81</v>
      </c>
      <c r="AW121" s="13" t="s">
        <v>33</v>
      </c>
      <c r="AX121" s="13" t="s">
        <v>79</v>
      </c>
      <c r="AY121" s="193" t="s">
        <v>150</v>
      </c>
    </row>
    <row r="122" s="2" customFormat="1" ht="24.15" customHeight="1">
      <c r="A122" s="39"/>
      <c r="B122" s="165"/>
      <c r="C122" s="166" t="s">
        <v>202</v>
      </c>
      <c r="D122" s="166" t="s">
        <v>153</v>
      </c>
      <c r="E122" s="167" t="s">
        <v>664</v>
      </c>
      <c r="F122" s="168" t="s">
        <v>665</v>
      </c>
      <c r="G122" s="169" t="s">
        <v>233</v>
      </c>
      <c r="H122" s="170">
        <v>12</v>
      </c>
      <c r="I122" s="171"/>
      <c r="J122" s="172">
        <f>ROUND(I122*H122,2)</f>
        <v>0</v>
      </c>
      <c r="K122" s="168" t="s">
        <v>262</v>
      </c>
      <c r="L122" s="40"/>
      <c r="M122" s="173" t="s">
        <v>3</v>
      </c>
      <c r="N122" s="174" t="s">
        <v>42</v>
      </c>
      <c r="O122" s="7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7" t="s">
        <v>169</v>
      </c>
      <c r="AT122" s="177" t="s">
        <v>153</v>
      </c>
      <c r="AU122" s="177" t="s">
        <v>81</v>
      </c>
      <c r="AY122" s="20" t="s">
        <v>150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20" t="s">
        <v>79</v>
      </c>
      <c r="BK122" s="178">
        <f>ROUND(I122*H122,2)</f>
        <v>0</v>
      </c>
      <c r="BL122" s="20" t="s">
        <v>169</v>
      </c>
      <c r="BM122" s="177" t="s">
        <v>1284</v>
      </c>
    </row>
    <row r="123" s="2" customFormat="1">
      <c r="A123" s="39"/>
      <c r="B123" s="40"/>
      <c r="C123" s="39"/>
      <c r="D123" s="179" t="s">
        <v>159</v>
      </c>
      <c r="E123" s="39"/>
      <c r="F123" s="180" t="s">
        <v>667</v>
      </c>
      <c r="G123" s="39"/>
      <c r="H123" s="39"/>
      <c r="I123" s="181"/>
      <c r="J123" s="39"/>
      <c r="K123" s="39"/>
      <c r="L123" s="40"/>
      <c r="M123" s="182"/>
      <c r="N123" s="183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159</v>
      </c>
      <c r="AU123" s="20" t="s">
        <v>81</v>
      </c>
    </row>
    <row r="124" s="2" customFormat="1">
      <c r="A124" s="39"/>
      <c r="B124" s="40"/>
      <c r="C124" s="39"/>
      <c r="D124" s="190" t="s">
        <v>265</v>
      </c>
      <c r="E124" s="39"/>
      <c r="F124" s="191" t="s">
        <v>668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265</v>
      </c>
      <c r="AU124" s="20" t="s">
        <v>81</v>
      </c>
    </row>
    <row r="125" s="13" customFormat="1">
      <c r="A125" s="13"/>
      <c r="B125" s="192"/>
      <c r="C125" s="13"/>
      <c r="D125" s="179" t="s">
        <v>267</v>
      </c>
      <c r="E125" s="193" t="s">
        <v>3</v>
      </c>
      <c r="F125" s="194" t="s">
        <v>562</v>
      </c>
      <c r="G125" s="13"/>
      <c r="H125" s="195">
        <v>12</v>
      </c>
      <c r="I125" s="196"/>
      <c r="J125" s="13"/>
      <c r="K125" s="13"/>
      <c r="L125" s="192"/>
      <c r="M125" s="197"/>
      <c r="N125" s="198"/>
      <c r="O125" s="198"/>
      <c r="P125" s="198"/>
      <c r="Q125" s="198"/>
      <c r="R125" s="198"/>
      <c r="S125" s="198"/>
      <c r="T125" s="19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3" t="s">
        <v>267</v>
      </c>
      <c r="AU125" s="193" t="s">
        <v>81</v>
      </c>
      <c r="AV125" s="13" t="s">
        <v>81</v>
      </c>
      <c r="AW125" s="13" t="s">
        <v>33</v>
      </c>
      <c r="AX125" s="13" t="s">
        <v>79</v>
      </c>
      <c r="AY125" s="193" t="s">
        <v>150</v>
      </c>
    </row>
    <row r="126" s="2" customFormat="1" ht="16.5" customHeight="1">
      <c r="A126" s="39"/>
      <c r="B126" s="165"/>
      <c r="C126" s="207" t="s">
        <v>208</v>
      </c>
      <c r="D126" s="207" t="s">
        <v>372</v>
      </c>
      <c r="E126" s="208" t="s">
        <v>670</v>
      </c>
      <c r="F126" s="209" t="s">
        <v>671</v>
      </c>
      <c r="G126" s="210" t="s">
        <v>324</v>
      </c>
      <c r="H126" s="211">
        <v>1.2</v>
      </c>
      <c r="I126" s="212"/>
      <c r="J126" s="213">
        <f>ROUND(I126*H126,2)</f>
        <v>0</v>
      </c>
      <c r="K126" s="209" t="s">
        <v>262</v>
      </c>
      <c r="L126" s="214"/>
      <c r="M126" s="215" t="s">
        <v>3</v>
      </c>
      <c r="N126" s="216" t="s">
        <v>42</v>
      </c>
      <c r="O126" s="73"/>
      <c r="P126" s="175">
        <f>O126*H126</f>
        <v>0</v>
      </c>
      <c r="Q126" s="175">
        <v>0.20000000000000001</v>
      </c>
      <c r="R126" s="175">
        <f>Q126*H126</f>
        <v>0.23999999999999999</v>
      </c>
      <c r="S126" s="175">
        <v>0</v>
      </c>
      <c r="T126" s="17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192</v>
      </c>
      <c r="AT126" s="177" t="s">
        <v>372</v>
      </c>
      <c r="AU126" s="177" t="s">
        <v>81</v>
      </c>
      <c r="AY126" s="20" t="s">
        <v>150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79</v>
      </c>
      <c r="BK126" s="178">
        <f>ROUND(I126*H126,2)</f>
        <v>0</v>
      </c>
      <c r="BL126" s="20" t="s">
        <v>169</v>
      </c>
      <c r="BM126" s="177" t="s">
        <v>1285</v>
      </c>
    </row>
    <row r="127" s="2" customFormat="1">
      <c r="A127" s="39"/>
      <c r="B127" s="40"/>
      <c r="C127" s="39"/>
      <c r="D127" s="179" t="s">
        <v>159</v>
      </c>
      <c r="E127" s="39"/>
      <c r="F127" s="180" t="s">
        <v>671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159</v>
      </c>
      <c r="AU127" s="20" t="s">
        <v>81</v>
      </c>
    </row>
    <row r="128" s="13" customFormat="1">
      <c r="A128" s="13"/>
      <c r="B128" s="192"/>
      <c r="C128" s="13"/>
      <c r="D128" s="179" t="s">
        <v>267</v>
      </c>
      <c r="E128" s="193" t="s">
        <v>3</v>
      </c>
      <c r="F128" s="194" t="s">
        <v>748</v>
      </c>
      <c r="G128" s="13"/>
      <c r="H128" s="195">
        <v>1.2</v>
      </c>
      <c r="I128" s="196"/>
      <c r="J128" s="13"/>
      <c r="K128" s="13"/>
      <c r="L128" s="192"/>
      <c r="M128" s="197"/>
      <c r="N128" s="198"/>
      <c r="O128" s="198"/>
      <c r="P128" s="198"/>
      <c r="Q128" s="198"/>
      <c r="R128" s="198"/>
      <c r="S128" s="198"/>
      <c r="T128" s="19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3" t="s">
        <v>267</v>
      </c>
      <c r="AU128" s="193" t="s">
        <v>81</v>
      </c>
      <c r="AV128" s="13" t="s">
        <v>81</v>
      </c>
      <c r="AW128" s="13" t="s">
        <v>33</v>
      </c>
      <c r="AX128" s="13" t="s">
        <v>79</v>
      </c>
      <c r="AY128" s="193" t="s">
        <v>150</v>
      </c>
    </row>
    <row r="129" s="2" customFormat="1" ht="24.15" customHeight="1">
      <c r="A129" s="39"/>
      <c r="B129" s="165"/>
      <c r="C129" s="166" t="s">
        <v>9</v>
      </c>
      <c r="D129" s="166" t="s">
        <v>153</v>
      </c>
      <c r="E129" s="167" t="s">
        <v>749</v>
      </c>
      <c r="F129" s="168" t="s">
        <v>750</v>
      </c>
      <c r="G129" s="169" t="s">
        <v>751</v>
      </c>
      <c r="H129" s="170">
        <v>0.56200000000000006</v>
      </c>
      <c r="I129" s="171"/>
      <c r="J129" s="172">
        <f>ROUND(I129*H129,2)</f>
        <v>0</v>
      </c>
      <c r="K129" s="168" t="s">
        <v>262</v>
      </c>
      <c r="L129" s="40"/>
      <c r="M129" s="173" t="s">
        <v>3</v>
      </c>
      <c r="N129" s="174" t="s">
        <v>42</v>
      </c>
      <c r="O129" s="73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7" t="s">
        <v>169</v>
      </c>
      <c r="AT129" s="177" t="s">
        <v>153</v>
      </c>
      <c r="AU129" s="177" t="s">
        <v>81</v>
      </c>
      <c r="AY129" s="20" t="s">
        <v>150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20" t="s">
        <v>79</v>
      </c>
      <c r="BK129" s="178">
        <f>ROUND(I129*H129,2)</f>
        <v>0</v>
      </c>
      <c r="BL129" s="20" t="s">
        <v>169</v>
      </c>
      <c r="BM129" s="177" t="s">
        <v>1286</v>
      </c>
    </row>
    <row r="130" s="2" customFormat="1">
      <c r="A130" s="39"/>
      <c r="B130" s="40"/>
      <c r="C130" s="39"/>
      <c r="D130" s="179" t="s">
        <v>159</v>
      </c>
      <c r="E130" s="39"/>
      <c r="F130" s="180" t="s">
        <v>753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159</v>
      </c>
      <c r="AU130" s="20" t="s">
        <v>81</v>
      </c>
    </row>
    <row r="131" s="2" customFormat="1">
      <c r="A131" s="39"/>
      <c r="B131" s="40"/>
      <c r="C131" s="39"/>
      <c r="D131" s="190" t="s">
        <v>265</v>
      </c>
      <c r="E131" s="39"/>
      <c r="F131" s="191" t="s">
        <v>754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265</v>
      </c>
      <c r="AU131" s="20" t="s">
        <v>81</v>
      </c>
    </row>
    <row r="132" s="13" customFormat="1">
      <c r="A132" s="13"/>
      <c r="B132" s="192"/>
      <c r="C132" s="13"/>
      <c r="D132" s="179" t="s">
        <v>267</v>
      </c>
      <c r="E132" s="193" t="s">
        <v>3</v>
      </c>
      <c r="F132" s="194" t="s">
        <v>755</v>
      </c>
      <c r="G132" s="13"/>
      <c r="H132" s="195">
        <v>0.56200000000000006</v>
      </c>
      <c r="I132" s="196"/>
      <c r="J132" s="13"/>
      <c r="K132" s="13"/>
      <c r="L132" s="192"/>
      <c r="M132" s="197"/>
      <c r="N132" s="198"/>
      <c r="O132" s="198"/>
      <c r="P132" s="198"/>
      <c r="Q132" s="198"/>
      <c r="R132" s="198"/>
      <c r="S132" s="198"/>
      <c r="T132" s="19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3" t="s">
        <v>267</v>
      </c>
      <c r="AU132" s="193" t="s">
        <v>81</v>
      </c>
      <c r="AV132" s="13" t="s">
        <v>81</v>
      </c>
      <c r="AW132" s="13" t="s">
        <v>33</v>
      </c>
      <c r="AX132" s="13" t="s">
        <v>79</v>
      </c>
      <c r="AY132" s="193" t="s">
        <v>150</v>
      </c>
    </row>
    <row r="133" s="2" customFormat="1" ht="16.5" customHeight="1">
      <c r="A133" s="39"/>
      <c r="B133" s="165"/>
      <c r="C133" s="166" t="s">
        <v>330</v>
      </c>
      <c r="D133" s="166" t="s">
        <v>153</v>
      </c>
      <c r="E133" s="167" t="s">
        <v>674</v>
      </c>
      <c r="F133" s="168" t="s">
        <v>675</v>
      </c>
      <c r="G133" s="169" t="s">
        <v>324</v>
      </c>
      <c r="H133" s="170">
        <v>1.506</v>
      </c>
      <c r="I133" s="171"/>
      <c r="J133" s="172">
        <f>ROUND(I133*H133,2)</f>
        <v>0</v>
      </c>
      <c r="K133" s="168" t="s">
        <v>262</v>
      </c>
      <c r="L133" s="40"/>
      <c r="M133" s="173" t="s">
        <v>3</v>
      </c>
      <c r="N133" s="174" t="s">
        <v>42</v>
      </c>
      <c r="O133" s="7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7" t="s">
        <v>169</v>
      </c>
      <c r="AT133" s="177" t="s">
        <v>153</v>
      </c>
      <c r="AU133" s="177" t="s">
        <v>81</v>
      </c>
      <c r="AY133" s="20" t="s">
        <v>150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0" t="s">
        <v>79</v>
      </c>
      <c r="BK133" s="178">
        <f>ROUND(I133*H133,2)</f>
        <v>0</v>
      </c>
      <c r="BL133" s="20" t="s">
        <v>169</v>
      </c>
      <c r="BM133" s="177" t="s">
        <v>1287</v>
      </c>
    </row>
    <row r="134" s="2" customFormat="1">
      <c r="A134" s="39"/>
      <c r="B134" s="40"/>
      <c r="C134" s="39"/>
      <c r="D134" s="179" t="s">
        <v>159</v>
      </c>
      <c r="E134" s="39"/>
      <c r="F134" s="180" t="s">
        <v>677</v>
      </c>
      <c r="G134" s="39"/>
      <c r="H134" s="39"/>
      <c r="I134" s="181"/>
      <c r="J134" s="39"/>
      <c r="K134" s="39"/>
      <c r="L134" s="40"/>
      <c r="M134" s="182"/>
      <c r="N134" s="18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159</v>
      </c>
      <c r="AU134" s="20" t="s">
        <v>81</v>
      </c>
    </row>
    <row r="135" s="2" customFormat="1">
      <c r="A135" s="39"/>
      <c r="B135" s="40"/>
      <c r="C135" s="39"/>
      <c r="D135" s="190" t="s">
        <v>265</v>
      </c>
      <c r="E135" s="39"/>
      <c r="F135" s="191" t="s">
        <v>678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265</v>
      </c>
      <c r="AU135" s="20" t="s">
        <v>81</v>
      </c>
    </row>
    <row r="136" s="13" customFormat="1">
      <c r="A136" s="13"/>
      <c r="B136" s="192"/>
      <c r="C136" s="13"/>
      <c r="D136" s="179" t="s">
        <v>267</v>
      </c>
      <c r="E136" s="193" t="s">
        <v>563</v>
      </c>
      <c r="F136" s="194" t="s">
        <v>1269</v>
      </c>
      <c r="G136" s="13"/>
      <c r="H136" s="195">
        <v>1.506</v>
      </c>
      <c r="I136" s="196"/>
      <c r="J136" s="13"/>
      <c r="K136" s="13"/>
      <c r="L136" s="192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267</v>
      </c>
      <c r="AU136" s="193" t="s">
        <v>81</v>
      </c>
      <c r="AV136" s="13" t="s">
        <v>81</v>
      </c>
      <c r="AW136" s="13" t="s">
        <v>33</v>
      </c>
      <c r="AX136" s="13" t="s">
        <v>79</v>
      </c>
      <c r="AY136" s="193" t="s">
        <v>150</v>
      </c>
    </row>
    <row r="137" s="14" customFormat="1">
      <c r="A137" s="14"/>
      <c r="B137" s="200"/>
      <c r="C137" s="14"/>
      <c r="D137" s="179" t="s">
        <v>267</v>
      </c>
      <c r="E137" s="201" t="s">
        <v>3</v>
      </c>
      <c r="F137" s="202" t="s">
        <v>758</v>
      </c>
      <c r="G137" s="14"/>
      <c r="H137" s="201" t="s">
        <v>3</v>
      </c>
      <c r="I137" s="203"/>
      <c r="J137" s="14"/>
      <c r="K137" s="14"/>
      <c r="L137" s="200"/>
      <c r="M137" s="204"/>
      <c r="N137" s="205"/>
      <c r="O137" s="205"/>
      <c r="P137" s="205"/>
      <c r="Q137" s="205"/>
      <c r="R137" s="205"/>
      <c r="S137" s="205"/>
      <c r="T137" s="20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1" t="s">
        <v>267</v>
      </c>
      <c r="AU137" s="201" t="s">
        <v>81</v>
      </c>
      <c r="AV137" s="14" t="s">
        <v>79</v>
      </c>
      <c r="AW137" s="14" t="s">
        <v>33</v>
      </c>
      <c r="AX137" s="14" t="s">
        <v>71</v>
      </c>
      <c r="AY137" s="201" t="s">
        <v>150</v>
      </c>
    </row>
    <row r="138" s="2" customFormat="1" ht="21.75" customHeight="1">
      <c r="A138" s="39"/>
      <c r="B138" s="165"/>
      <c r="C138" s="166" t="s">
        <v>336</v>
      </c>
      <c r="D138" s="166" t="s">
        <v>153</v>
      </c>
      <c r="E138" s="167" t="s">
        <v>680</v>
      </c>
      <c r="F138" s="168" t="s">
        <v>681</v>
      </c>
      <c r="G138" s="169" t="s">
        <v>324</v>
      </c>
      <c r="H138" s="170">
        <v>1.506</v>
      </c>
      <c r="I138" s="171"/>
      <c r="J138" s="172">
        <f>ROUND(I138*H138,2)</f>
        <v>0</v>
      </c>
      <c r="K138" s="168" t="s">
        <v>262</v>
      </c>
      <c r="L138" s="40"/>
      <c r="M138" s="173" t="s">
        <v>3</v>
      </c>
      <c r="N138" s="174" t="s">
        <v>42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7" t="s">
        <v>169</v>
      </c>
      <c r="AT138" s="177" t="s">
        <v>153</v>
      </c>
      <c r="AU138" s="177" t="s">
        <v>81</v>
      </c>
      <c r="AY138" s="20" t="s">
        <v>150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20" t="s">
        <v>79</v>
      </c>
      <c r="BK138" s="178">
        <f>ROUND(I138*H138,2)</f>
        <v>0</v>
      </c>
      <c r="BL138" s="20" t="s">
        <v>169</v>
      </c>
      <c r="BM138" s="177" t="s">
        <v>1288</v>
      </c>
    </row>
    <row r="139" s="2" customFormat="1">
      <c r="A139" s="39"/>
      <c r="B139" s="40"/>
      <c r="C139" s="39"/>
      <c r="D139" s="179" t="s">
        <v>159</v>
      </c>
      <c r="E139" s="39"/>
      <c r="F139" s="180" t="s">
        <v>683</v>
      </c>
      <c r="G139" s="39"/>
      <c r="H139" s="39"/>
      <c r="I139" s="181"/>
      <c r="J139" s="39"/>
      <c r="K139" s="39"/>
      <c r="L139" s="40"/>
      <c r="M139" s="182"/>
      <c r="N139" s="183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159</v>
      </c>
      <c r="AU139" s="20" t="s">
        <v>81</v>
      </c>
    </row>
    <row r="140" s="2" customFormat="1">
      <c r="A140" s="39"/>
      <c r="B140" s="40"/>
      <c r="C140" s="39"/>
      <c r="D140" s="190" t="s">
        <v>265</v>
      </c>
      <c r="E140" s="39"/>
      <c r="F140" s="191" t="s">
        <v>684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265</v>
      </c>
      <c r="AU140" s="20" t="s">
        <v>81</v>
      </c>
    </row>
    <row r="141" s="13" customFormat="1">
      <c r="A141" s="13"/>
      <c r="B141" s="192"/>
      <c r="C141" s="13"/>
      <c r="D141" s="179" t="s">
        <v>267</v>
      </c>
      <c r="E141" s="193" t="s">
        <v>3</v>
      </c>
      <c r="F141" s="194" t="s">
        <v>563</v>
      </c>
      <c r="G141" s="13"/>
      <c r="H141" s="195">
        <v>1.506</v>
      </c>
      <c r="I141" s="196"/>
      <c r="J141" s="13"/>
      <c r="K141" s="13"/>
      <c r="L141" s="192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267</v>
      </c>
      <c r="AU141" s="193" t="s">
        <v>81</v>
      </c>
      <c r="AV141" s="13" t="s">
        <v>81</v>
      </c>
      <c r="AW141" s="13" t="s">
        <v>33</v>
      </c>
      <c r="AX141" s="13" t="s">
        <v>79</v>
      </c>
      <c r="AY141" s="193" t="s">
        <v>150</v>
      </c>
    </row>
    <row r="142" s="2" customFormat="1" ht="24.15" customHeight="1">
      <c r="A142" s="39"/>
      <c r="B142" s="165"/>
      <c r="C142" s="166" t="s">
        <v>344</v>
      </c>
      <c r="D142" s="166" t="s">
        <v>153</v>
      </c>
      <c r="E142" s="167" t="s">
        <v>685</v>
      </c>
      <c r="F142" s="168" t="s">
        <v>686</v>
      </c>
      <c r="G142" s="169" t="s">
        <v>324</v>
      </c>
      <c r="H142" s="170">
        <v>1.506</v>
      </c>
      <c r="I142" s="171"/>
      <c r="J142" s="172">
        <f>ROUND(I142*H142,2)</f>
        <v>0</v>
      </c>
      <c r="K142" s="168" t="s">
        <v>262</v>
      </c>
      <c r="L142" s="40"/>
      <c r="M142" s="173" t="s">
        <v>3</v>
      </c>
      <c r="N142" s="174" t="s">
        <v>42</v>
      </c>
      <c r="O142" s="7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7" t="s">
        <v>169</v>
      </c>
      <c r="AT142" s="177" t="s">
        <v>153</v>
      </c>
      <c r="AU142" s="177" t="s">
        <v>81</v>
      </c>
      <c r="AY142" s="20" t="s">
        <v>150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20" t="s">
        <v>79</v>
      </c>
      <c r="BK142" s="178">
        <f>ROUND(I142*H142,2)</f>
        <v>0</v>
      </c>
      <c r="BL142" s="20" t="s">
        <v>169</v>
      </c>
      <c r="BM142" s="177" t="s">
        <v>1289</v>
      </c>
    </row>
    <row r="143" s="2" customFormat="1">
      <c r="A143" s="39"/>
      <c r="B143" s="40"/>
      <c r="C143" s="39"/>
      <c r="D143" s="179" t="s">
        <v>159</v>
      </c>
      <c r="E143" s="39"/>
      <c r="F143" s="180" t="s">
        <v>688</v>
      </c>
      <c r="G143" s="39"/>
      <c r="H143" s="39"/>
      <c r="I143" s="181"/>
      <c r="J143" s="39"/>
      <c r="K143" s="39"/>
      <c r="L143" s="40"/>
      <c r="M143" s="182"/>
      <c r="N143" s="183"/>
      <c r="O143" s="73"/>
      <c r="P143" s="73"/>
      <c r="Q143" s="73"/>
      <c r="R143" s="73"/>
      <c r="S143" s="73"/>
      <c r="T143" s="7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20" t="s">
        <v>159</v>
      </c>
      <c r="AU143" s="20" t="s">
        <v>81</v>
      </c>
    </row>
    <row r="144" s="2" customFormat="1">
      <c r="A144" s="39"/>
      <c r="B144" s="40"/>
      <c r="C144" s="39"/>
      <c r="D144" s="190" t="s">
        <v>265</v>
      </c>
      <c r="E144" s="39"/>
      <c r="F144" s="191" t="s">
        <v>689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265</v>
      </c>
      <c r="AU144" s="20" t="s">
        <v>81</v>
      </c>
    </row>
    <row r="145" s="13" customFormat="1">
      <c r="A145" s="13"/>
      <c r="B145" s="192"/>
      <c r="C145" s="13"/>
      <c r="D145" s="179" t="s">
        <v>267</v>
      </c>
      <c r="E145" s="193" t="s">
        <v>3</v>
      </c>
      <c r="F145" s="194" t="s">
        <v>563</v>
      </c>
      <c r="G145" s="13"/>
      <c r="H145" s="195">
        <v>1.506</v>
      </c>
      <c r="I145" s="196"/>
      <c r="J145" s="13"/>
      <c r="K145" s="13"/>
      <c r="L145" s="192"/>
      <c r="M145" s="217"/>
      <c r="N145" s="218"/>
      <c r="O145" s="218"/>
      <c r="P145" s="218"/>
      <c r="Q145" s="218"/>
      <c r="R145" s="218"/>
      <c r="S145" s="218"/>
      <c r="T145" s="21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3" t="s">
        <v>267</v>
      </c>
      <c r="AU145" s="193" t="s">
        <v>81</v>
      </c>
      <c r="AV145" s="13" t="s">
        <v>81</v>
      </c>
      <c r="AW145" s="13" t="s">
        <v>33</v>
      </c>
      <c r="AX145" s="13" t="s">
        <v>79</v>
      </c>
      <c r="AY145" s="193" t="s">
        <v>150</v>
      </c>
    </row>
    <row r="146" s="2" customFormat="1" ht="6.96" customHeight="1">
      <c r="A146" s="39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40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111111331"/>
    <hyperlink ref="F91" r:id="rId2" display="https://podminky.urs.cz/item/CS_URS_2024_01/111151131"/>
    <hyperlink ref="F96" r:id="rId3" display="https://podminky.urs.cz/item/CS_URS_2024_01/184215133"/>
    <hyperlink ref="F112" r:id="rId4" display="https://podminky.urs.cz/item/CS_URS_2024_01/184806111"/>
    <hyperlink ref="F116" r:id="rId5" display="https://podminky.urs.cz/item/CS_URS_2024_01/184813121"/>
    <hyperlink ref="F120" r:id="rId6" display="https://podminky.urs.cz/item/CS_URS_2024_01/184813151"/>
    <hyperlink ref="F124" r:id="rId7" display="https://podminky.urs.cz/item/CS_URS_2024_01/184911432"/>
    <hyperlink ref="F131" r:id="rId8" display="https://podminky.urs.cz/item/CS_URS_2024_01/185803106"/>
    <hyperlink ref="F135" r:id="rId9" display="https://podminky.urs.cz/item/CS_URS_2024_01/185804311"/>
    <hyperlink ref="F140" r:id="rId10" display="https://podminky.urs.cz/item/CS_URS_2024_01/185851121"/>
    <hyperlink ref="F144" r:id="rId11" display="https://podminky.urs.cz/item/CS_URS_2024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121</v>
      </c>
      <c r="AZ2" s="189" t="s">
        <v>562</v>
      </c>
      <c r="BA2" s="189" t="s">
        <v>3</v>
      </c>
      <c r="BB2" s="189" t="s">
        <v>3</v>
      </c>
      <c r="BC2" s="189" t="s">
        <v>9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710</v>
      </c>
      <c r="BA3" s="189" t="s">
        <v>3</v>
      </c>
      <c r="BB3" s="189" t="s">
        <v>3</v>
      </c>
      <c r="BC3" s="189" t="s">
        <v>165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241</v>
      </c>
      <c r="BA4" s="189" t="s">
        <v>3</v>
      </c>
      <c r="BB4" s="189" t="s">
        <v>3</v>
      </c>
      <c r="BC4" s="189" t="s">
        <v>1272</v>
      </c>
      <c r="BD4" s="189" t="s">
        <v>81</v>
      </c>
    </row>
    <row r="5" s="1" customFormat="1" ht="6.96" customHeight="1">
      <c r="B5" s="23"/>
      <c r="L5" s="23"/>
      <c r="AZ5" s="189" t="s">
        <v>563</v>
      </c>
      <c r="BA5" s="189" t="s">
        <v>3</v>
      </c>
      <c r="BB5" s="189" t="s">
        <v>3</v>
      </c>
      <c r="BC5" s="189" t="s">
        <v>1246</v>
      </c>
      <c r="BD5" s="189" t="s">
        <v>81</v>
      </c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0"/>
      <c r="C9" s="39"/>
      <c r="D9" s="39"/>
      <c r="E9" s="63" t="s">
        <v>1290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ROUND((SUM(BE81:BE145)),  2)</f>
        <v>0</v>
      </c>
      <c r="G33" s="39"/>
      <c r="H33" s="39"/>
      <c r="I33" s="124">
        <v>0.20999999999999999</v>
      </c>
      <c r="J33" s="123">
        <f>ROUND(((SUM(BE81:BE145))*I33),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ROUND((SUM(BF81:BF145)),  2)</f>
        <v>0</v>
      </c>
      <c r="G34" s="39"/>
      <c r="H34" s="39"/>
      <c r="I34" s="124">
        <v>0.12</v>
      </c>
      <c r="J34" s="123">
        <f>ROUND(((SUM(BF81:BF145))*I34),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ROUND((SUM(BG81:BG145)),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ROUND((SUM(BH81:BH145)),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ROUND((SUM(BI81:BI145)),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39"/>
      <c r="D50" s="39"/>
      <c r="E50" s="63" t="str">
        <f>E9</f>
        <v>823/21-13 - SO 801 Lokální biokoridor LBK 47 - následná péče - 3. rok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134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Chodeč u Mělníka - polní cesty VC9A, VC9B a LBK 47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123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30" customHeight="1">
      <c r="A73" s="39"/>
      <c r="B73" s="40"/>
      <c r="C73" s="39"/>
      <c r="D73" s="39"/>
      <c r="E73" s="63" t="str">
        <f>E9</f>
        <v>823/21-13 - SO 801 Lokální biokoridor LBK 47 - následná péče - 3. rok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Chodeč u Mělníka</v>
      </c>
      <c r="G75" s="39"/>
      <c r="H75" s="39"/>
      <c r="I75" s="33" t="s">
        <v>23</v>
      </c>
      <c r="J75" s="65" t="str">
        <f>IF(J12="","",J12)</f>
        <v>2. 11. 2021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SPÚ Mělník</v>
      </c>
      <c r="G77" s="39"/>
      <c r="H77" s="39"/>
      <c r="I77" s="33" t="s">
        <v>31</v>
      </c>
      <c r="J77" s="37" t="str">
        <f>E21</f>
        <v>NDCon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>NDCon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135</v>
      </c>
      <c r="D80" s="145" t="s">
        <v>56</v>
      </c>
      <c r="E80" s="145" t="s">
        <v>52</v>
      </c>
      <c r="F80" s="145" t="s">
        <v>53</v>
      </c>
      <c r="G80" s="145" t="s">
        <v>136</v>
      </c>
      <c r="H80" s="145" t="s">
        <v>137</v>
      </c>
      <c r="I80" s="145" t="s">
        <v>138</v>
      </c>
      <c r="J80" s="145" t="s">
        <v>127</v>
      </c>
      <c r="K80" s="146" t="s">
        <v>139</v>
      </c>
      <c r="L80" s="147"/>
      <c r="M80" s="81" t="s">
        <v>3</v>
      </c>
      <c r="N80" s="82" t="s">
        <v>41</v>
      </c>
      <c r="O80" s="82" t="s">
        <v>140</v>
      </c>
      <c r="P80" s="82" t="s">
        <v>141</v>
      </c>
      <c r="Q80" s="82" t="s">
        <v>142</v>
      </c>
      <c r="R80" s="82" t="s">
        <v>143</v>
      </c>
      <c r="S80" s="82" t="s">
        <v>144</v>
      </c>
      <c r="T80" s="83" t="s">
        <v>145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146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0.42464279999999999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70</v>
      </c>
      <c r="AU81" s="20" t="s">
        <v>128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70</v>
      </c>
      <c r="E82" s="154" t="s">
        <v>257</v>
      </c>
      <c r="F82" s="154" t="s">
        <v>258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0.42464279999999999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79</v>
      </c>
      <c r="AT82" s="161" t="s">
        <v>70</v>
      </c>
      <c r="AU82" s="161" t="s">
        <v>71</v>
      </c>
      <c r="AY82" s="153" t="s">
        <v>150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70</v>
      </c>
      <c r="E83" s="163" t="s">
        <v>79</v>
      </c>
      <c r="F83" s="163" t="s">
        <v>259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SUM(P84:P145)</f>
        <v>0</v>
      </c>
      <c r="Q83" s="158"/>
      <c r="R83" s="159">
        <f>SUM(R84:R145)</f>
        <v>0.42464279999999999</v>
      </c>
      <c r="S83" s="158"/>
      <c r="T83" s="160">
        <f>SUM(T84:T145)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79</v>
      </c>
      <c r="AT83" s="161" t="s">
        <v>70</v>
      </c>
      <c r="AU83" s="161" t="s">
        <v>79</v>
      </c>
      <c r="AY83" s="153" t="s">
        <v>150</v>
      </c>
      <c r="BK83" s="162">
        <f>SUM(BK84:BK145)</f>
        <v>0</v>
      </c>
    </row>
    <row r="84" s="2" customFormat="1" ht="33" customHeight="1">
      <c r="A84" s="39"/>
      <c r="B84" s="165"/>
      <c r="C84" s="166" t="s">
        <v>79</v>
      </c>
      <c r="D84" s="166" t="s">
        <v>153</v>
      </c>
      <c r="E84" s="167" t="s">
        <v>1248</v>
      </c>
      <c r="F84" s="168" t="s">
        <v>1249</v>
      </c>
      <c r="G84" s="169" t="s">
        <v>233</v>
      </c>
      <c r="H84" s="170">
        <v>3744</v>
      </c>
      <c r="I84" s="171"/>
      <c r="J84" s="172">
        <f>ROUND(I84*H84,2)</f>
        <v>0</v>
      </c>
      <c r="K84" s="168" t="s">
        <v>262</v>
      </c>
      <c r="L84" s="40"/>
      <c r="M84" s="173" t="s">
        <v>3</v>
      </c>
      <c r="N84" s="174" t="s">
        <v>42</v>
      </c>
      <c r="O84" s="7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169</v>
      </c>
      <c r="AT84" s="177" t="s">
        <v>153</v>
      </c>
      <c r="AU84" s="177" t="s">
        <v>81</v>
      </c>
      <c r="AY84" s="20" t="s">
        <v>150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79</v>
      </c>
      <c r="BK84" s="178">
        <f>ROUND(I84*H84,2)</f>
        <v>0</v>
      </c>
      <c r="BL84" s="20" t="s">
        <v>169</v>
      </c>
      <c r="BM84" s="177" t="s">
        <v>1291</v>
      </c>
    </row>
    <row r="85" s="2" customFormat="1">
      <c r="A85" s="39"/>
      <c r="B85" s="40"/>
      <c r="C85" s="39"/>
      <c r="D85" s="179" t="s">
        <v>159</v>
      </c>
      <c r="E85" s="39"/>
      <c r="F85" s="180" t="s">
        <v>1251</v>
      </c>
      <c r="G85" s="39"/>
      <c r="H85" s="39"/>
      <c r="I85" s="181"/>
      <c r="J85" s="39"/>
      <c r="K85" s="39"/>
      <c r="L85" s="40"/>
      <c r="M85" s="182"/>
      <c r="N85" s="183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159</v>
      </c>
      <c r="AU85" s="20" t="s">
        <v>81</v>
      </c>
    </row>
    <row r="86" s="2" customFormat="1">
      <c r="A86" s="39"/>
      <c r="B86" s="40"/>
      <c r="C86" s="39"/>
      <c r="D86" s="190" t="s">
        <v>265</v>
      </c>
      <c r="E86" s="39"/>
      <c r="F86" s="191" t="s">
        <v>1252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265</v>
      </c>
      <c r="AU86" s="20" t="s">
        <v>81</v>
      </c>
    </row>
    <row r="87" s="13" customFormat="1">
      <c r="A87" s="13"/>
      <c r="B87" s="192"/>
      <c r="C87" s="13"/>
      <c r="D87" s="179" t="s">
        <v>267</v>
      </c>
      <c r="E87" s="193" t="s">
        <v>3</v>
      </c>
      <c r="F87" s="194" t="s">
        <v>1255</v>
      </c>
      <c r="G87" s="13"/>
      <c r="H87" s="195">
        <v>3744</v>
      </c>
      <c r="I87" s="196"/>
      <c r="J87" s="13"/>
      <c r="K87" s="13"/>
      <c r="L87" s="192"/>
      <c r="M87" s="197"/>
      <c r="N87" s="198"/>
      <c r="O87" s="198"/>
      <c r="P87" s="198"/>
      <c r="Q87" s="198"/>
      <c r="R87" s="198"/>
      <c r="S87" s="198"/>
      <c r="T87" s="19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93" t="s">
        <v>267</v>
      </c>
      <c r="AU87" s="193" t="s">
        <v>81</v>
      </c>
      <c r="AV87" s="13" t="s">
        <v>81</v>
      </c>
      <c r="AW87" s="13" t="s">
        <v>33</v>
      </c>
      <c r="AX87" s="13" t="s">
        <v>79</v>
      </c>
      <c r="AY87" s="193" t="s">
        <v>150</v>
      </c>
    </row>
    <row r="88" s="14" customFormat="1">
      <c r="A88" s="14"/>
      <c r="B88" s="200"/>
      <c r="C88" s="14"/>
      <c r="D88" s="179" t="s">
        <v>267</v>
      </c>
      <c r="E88" s="201" t="s">
        <v>3</v>
      </c>
      <c r="F88" s="202" t="s">
        <v>1256</v>
      </c>
      <c r="G88" s="14"/>
      <c r="H88" s="201" t="s">
        <v>3</v>
      </c>
      <c r="I88" s="203"/>
      <c r="J88" s="14"/>
      <c r="K88" s="14"/>
      <c r="L88" s="200"/>
      <c r="M88" s="204"/>
      <c r="N88" s="205"/>
      <c r="O88" s="205"/>
      <c r="P88" s="205"/>
      <c r="Q88" s="205"/>
      <c r="R88" s="205"/>
      <c r="S88" s="205"/>
      <c r="T88" s="206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01" t="s">
        <v>267</v>
      </c>
      <c r="AU88" s="201" t="s">
        <v>81</v>
      </c>
      <c r="AV88" s="14" t="s">
        <v>79</v>
      </c>
      <c r="AW88" s="14" t="s">
        <v>33</v>
      </c>
      <c r="AX88" s="14" t="s">
        <v>71</v>
      </c>
      <c r="AY88" s="201" t="s">
        <v>150</v>
      </c>
    </row>
    <row r="89" s="2" customFormat="1" ht="24.15" customHeight="1">
      <c r="A89" s="39"/>
      <c r="B89" s="165"/>
      <c r="C89" s="166" t="s">
        <v>81</v>
      </c>
      <c r="D89" s="166" t="s">
        <v>153</v>
      </c>
      <c r="E89" s="167" t="s">
        <v>720</v>
      </c>
      <c r="F89" s="168" t="s">
        <v>721</v>
      </c>
      <c r="G89" s="169" t="s">
        <v>233</v>
      </c>
      <c r="H89" s="170">
        <v>5616</v>
      </c>
      <c r="I89" s="171"/>
      <c r="J89" s="172">
        <f>ROUND(I89*H89,2)</f>
        <v>0</v>
      </c>
      <c r="K89" s="168" t="s">
        <v>262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169</v>
      </c>
      <c r="AT89" s="177" t="s">
        <v>153</v>
      </c>
      <c r="AU89" s="177" t="s">
        <v>81</v>
      </c>
      <c r="AY89" s="20" t="s">
        <v>150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169</v>
      </c>
      <c r="BM89" s="177" t="s">
        <v>1292</v>
      </c>
    </row>
    <row r="90" s="2" customFormat="1">
      <c r="A90" s="39"/>
      <c r="B90" s="40"/>
      <c r="C90" s="39"/>
      <c r="D90" s="179" t="s">
        <v>159</v>
      </c>
      <c r="E90" s="39"/>
      <c r="F90" s="180" t="s">
        <v>723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159</v>
      </c>
      <c r="AU90" s="20" t="s">
        <v>81</v>
      </c>
    </row>
    <row r="91" s="2" customFormat="1">
      <c r="A91" s="39"/>
      <c r="B91" s="40"/>
      <c r="C91" s="39"/>
      <c r="D91" s="190" t="s">
        <v>265</v>
      </c>
      <c r="E91" s="39"/>
      <c r="F91" s="191" t="s">
        <v>724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265</v>
      </c>
      <c r="AU91" s="20" t="s">
        <v>81</v>
      </c>
    </row>
    <row r="92" s="13" customFormat="1">
      <c r="A92" s="13"/>
      <c r="B92" s="192"/>
      <c r="C92" s="13"/>
      <c r="D92" s="179" t="s">
        <v>267</v>
      </c>
      <c r="E92" s="193" t="s">
        <v>241</v>
      </c>
      <c r="F92" s="194" t="s">
        <v>1276</v>
      </c>
      <c r="G92" s="13"/>
      <c r="H92" s="195">
        <v>5616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267</v>
      </c>
      <c r="AU92" s="193" t="s">
        <v>81</v>
      </c>
      <c r="AV92" s="13" t="s">
        <v>81</v>
      </c>
      <c r="AW92" s="13" t="s">
        <v>33</v>
      </c>
      <c r="AX92" s="13" t="s">
        <v>79</v>
      </c>
      <c r="AY92" s="193" t="s">
        <v>150</v>
      </c>
    </row>
    <row r="93" s="14" customFormat="1">
      <c r="A93" s="14"/>
      <c r="B93" s="200"/>
      <c r="C93" s="14"/>
      <c r="D93" s="179" t="s">
        <v>267</v>
      </c>
      <c r="E93" s="201" t="s">
        <v>3</v>
      </c>
      <c r="F93" s="202" t="s">
        <v>1256</v>
      </c>
      <c r="G93" s="14"/>
      <c r="H93" s="201" t="s">
        <v>3</v>
      </c>
      <c r="I93" s="203"/>
      <c r="J93" s="14"/>
      <c r="K93" s="14"/>
      <c r="L93" s="200"/>
      <c r="M93" s="204"/>
      <c r="N93" s="205"/>
      <c r="O93" s="205"/>
      <c r="P93" s="205"/>
      <c r="Q93" s="205"/>
      <c r="R93" s="205"/>
      <c r="S93" s="205"/>
      <c r="T93" s="20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1" t="s">
        <v>267</v>
      </c>
      <c r="AU93" s="201" t="s">
        <v>81</v>
      </c>
      <c r="AV93" s="14" t="s">
        <v>79</v>
      </c>
      <c r="AW93" s="14" t="s">
        <v>33</v>
      </c>
      <c r="AX93" s="14" t="s">
        <v>71</v>
      </c>
      <c r="AY93" s="201" t="s">
        <v>150</v>
      </c>
    </row>
    <row r="94" s="2" customFormat="1" ht="33" customHeight="1">
      <c r="A94" s="39"/>
      <c r="B94" s="165"/>
      <c r="C94" s="166" t="s">
        <v>165</v>
      </c>
      <c r="D94" s="166" t="s">
        <v>153</v>
      </c>
      <c r="E94" s="167" t="s">
        <v>629</v>
      </c>
      <c r="F94" s="168" t="s">
        <v>630</v>
      </c>
      <c r="G94" s="169" t="s">
        <v>217</v>
      </c>
      <c r="H94" s="170">
        <v>3</v>
      </c>
      <c r="I94" s="171"/>
      <c r="J94" s="172">
        <f>ROUND(I94*H94,2)</f>
        <v>0</v>
      </c>
      <c r="K94" s="168" t="s">
        <v>262</v>
      </c>
      <c r="L94" s="40"/>
      <c r="M94" s="173" t="s">
        <v>3</v>
      </c>
      <c r="N94" s="174" t="s">
        <v>42</v>
      </c>
      <c r="O94" s="73"/>
      <c r="P94" s="175">
        <f>O94*H94</f>
        <v>0</v>
      </c>
      <c r="Q94" s="175">
        <v>5.8E-05</v>
      </c>
      <c r="R94" s="175">
        <f>Q94*H94</f>
        <v>0.000174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169</v>
      </c>
      <c r="AT94" s="177" t="s">
        <v>153</v>
      </c>
      <c r="AU94" s="177" t="s">
        <v>81</v>
      </c>
      <c r="AY94" s="20" t="s">
        <v>150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79</v>
      </c>
      <c r="BK94" s="178">
        <f>ROUND(I94*H94,2)</f>
        <v>0</v>
      </c>
      <c r="BL94" s="20" t="s">
        <v>169</v>
      </c>
      <c r="BM94" s="177" t="s">
        <v>1293</v>
      </c>
    </row>
    <row r="95" s="2" customFormat="1">
      <c r="A95" s="39"/>
      <c r="B95" s="40"/>
      <c r="C95" s="39"/>
      <c r="D95" s="179" t="s">
        <v>159</v>
      </c>
      <c r="E95" s="39"/>
      <c r="F95" s="180" t="s">
        <v>632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159</v>
      </c>
      <c r="AU95" s="20" t="s">
        <v>81</v>
      </c>
    </row>
    <row r="96" s="2" customFormat="1">
      <c r="A96" s="39"/>
      <c r="B96" s="40"/>
      <c r="C96" s="39"/>
      <c r="D96" s="190" t="s">
        <v>265</v>
      </c>
      <c r="E96" s="39"/>
      <c r="F96" s="191" t="s">
        <v>633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265</v>
      </c>
      <c r="AU96" s="20" t="s">
        <v>81</v>
      </c>
    </row>
    <row r="97" s="2" customFormat="1">
      <c r="A97" s="39"/>
      <c r="B97" s="40"/>
      <c r="C97" s="39"/>
      <c r="D97" s="179" t="s">
        <v>188</v>
      </c>
      <c r="E97" s="39"/>
      <c r="F97" s="184" t="s">
        <v>728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188</v>
      </c>
      <c r="AU97" s="20" t="s">
        <v>81</v>
      </c>
    </row>
    <row r="98" s="13" customFormat="1">
      <c r="A98" s="13"/>
      <c r="B98" s="192"/>
      <c r="C98" s="13"/>
      <c r="D98" s="179" t="s">
        <v>267</v>
      </c>
      <c r="E98" s="193" t="s">
        <v>562</v>
      </c>
      <c r="F98" s="194" t="s">
        <v>9</v>
      </c>
      <c r="G98" s="13"/>
      <c r="H98" s="195">
        <v>12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267</v>
      </c>
      <c r="AU98" s="193" t="s">
        <v>81</v>
      </c>
      <c r="AV98" s="13" t="s">
        <v>81</v>
      </c>
      <c r="AW98" s="13" t="s">
        <v>33</v>
      </c>
      <c r="AX98" s="13" t="s">
        <v>71</v>
      </c>
      <c r="AY98" s="193" t="s">
        <v>150</v>
      </c>
    </row>
    <row r="99" s="13" customFormat="1">
      <c r="A99" s="13"/>
      <c r="B99" s="192"/>
      <c r="C99" s="13"/>
      <c r="D99" s="179" t="s">
        <v>267</v>
      </c>
      <c r="E99" s="193" t="s">
        <v>710</v>
      </c>
      <c r="F99" s="194" t="s">
        <v>729</v>
      </c>
      <c r="G99" s="13"/>
      <c r="H99" s="195">
        <v>3</v>
      </c>
      <c r="I99" s="196"/>
      <c r="J99" s="13"/>
      <c r="K99" s="13"/>
      <c r="L99" s="192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3" t="s">
        <v>267</v>
      </c>
      <c r="AU99" s="193" t="s">
        <v>81</v>
      </c>
      <c r="AV99" s="13" t="s">
        <v>81</v>
      </c>
      <c r="AW99" s="13" t="s">
        <v>33</v>
      </c>
      <c r="AX99" s="13" t="s">
        <v>79</v>
      </c>
      <c r="AY99" s="193" t="s">
        <v>150</v>
      </c>
    </row>
    <row r="100" s="14" customFormat="1">
      <c r="A100" s="14"/>
      <c r="B100" s="200"/>
      <c r="C100" s="14"/>
      <c r="D100" s="179" t="s">
        <v>267</v>
      </c>
      <c r="E100" s="201" t="s">
        <v>3</v>
      </c>
      <c r="F100" s="202" t="s">
        <v>1258</v>
      </c>
      <c r="G100" s="14"/>
      <c r="H100" s="201" t="s">
        <v>3</v>
      </c>
      <c r="I100" s="203"/>
      <c r="J100" s="14"/>
      <c r="K100" s="14"/>
      <c r="L100" s="200"/>
      <c r="M100" s="204"/>
      <c r="N100" s="205"/>
      <c r="O100" s="205"/>
      <c r="P100" s="205"/>
      <c r="Q100" s="205"/>
      <c r="R100" s="205"/>
      <c r="S100" s="205"/>
      <c r="T100" s="20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01" t="s">
        <v>267</v>
      </c>
      <c r="AU100" s="201" t="s">
        <v>81</v>
      </c>
      <c r="AV100" s="14" t="s">
        <v>79</v>
      </c>
      <c r="AW100" s="14" t="s">
        <v>33</v>
      </c>
      <c r="AX100" s="14" t="s">
        <v>71</v>
      </c>
      <c r="AY100" s="201" t="s">
        <v>150</v>
      </c>
    </row>
    <row r="101" s="2" customFormat="1" ht="21.75" customHeight="1">
      <c r="A101" s="39"/>
      <c r="B101" s="165"/>
      <c r="C101" s="207" t="s">
        <v>169</v>
      </c>
      <c r="D101" s="207" t="s">
        <v>372</v>
      </c>
      <c r="E101" s="208" t="s">
        <v>634</v>
      </c>
      <c r="F101" s="209" t="s">
        <v>635</v>
      </c>
      <c r="G101" s="210" t="s">
        <v>217</v>
      </c>
      <c r="H101" s="211">
        <v>9</v>
      </c>
      <c r="I101" s="212"/>
      <c r="J101" s="213">
        <f>ROUND(I101*H101,2)</f>
        <v>0</v>
      </c>
      <c r="K101" s="209" t="s">
        <v>262</v>
      </c>
      <c r="L101" s="214"/>
      <c r="M101" s="215" t="s">
        <v>3</v>
      </c>
      <c r="N101" s="216" t="s">
        <v>42</v>
      </c>
      <c r="O101" s="73"/>
      <c r="P101" s="175">
        <f>O101*H101</f>
        <v>0</v>
      </c>
      <c r="Q101" s="175">
        <v>0.0058999999999999999</v>
      </c>
      <c r="R101" s="175">
        <f>Q101*H101</f>
        <v>0.053100000000000001</v>
      </c>
      <c r="S101" s="175">
        <v>0</v>
      </c>
      <c r="T101" s="17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7" t="s">
        <v>192</v>
      </c>
      <c r="AT101" s="177" t="s">
        <v>372</v>
      </c>
      <c r="AU101" s="177" t="s">
        <v>81</v>
      </c>
      <c r="AY101" s="20" t="s">
        <v>150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0" t="s">
        <v>79</v>
      </c>
      <c r="BK101" s="178">
        <f>ROUND(I101*H101,2)</f>
        <v>0</v>
      </c>
      <c r="BL101" s="20" t="s">
        <v>169</v>
      </c>
      <c r="BM101" s="177" t="s">
        <v>1294</v>
      </c>
    </row>
    <row r="102" s="2" customFormat="1">
      <c r="A102" s="39"/>
      <c r="B102" s="40"/>
      <c r="C102" s="39"/>
      <c r="D102" s="179" t="s">
        <v>159</v>
      </c>
      <c r="E102" s="39"/>
      <c r="F102" s="180" t="s">
        <v>635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159</v>
      </c>
      <c r="AU102" s="20" t="s">
        <v>81</v>
      </c>
    </row>
    <row r="103" s="13" customFormat="1">
      <c r="A103" s="13"/>
      <c r="B103" s="192"/>
      <c r="C103" s="13"/>
      <c r="D103" s="179" t="s">
        <v>267</v>
      </c>
      <c r="E103" s="193" t="s">
        <v>3</v>
      </c>
      <c r="F103" s="194" t="s">
        <v>732</v>
      </c>
      <c r="G103" s="13"/>
      <c r="H103" s="195">
        <v>9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267</v>
      </c>
      <c r="AU103" s="193" t="s">
        <v>81</v>
      </c>
      <c r="AV103" s="13" t="s">
        <v>81</v>
      </c>
      <c r="AW103" s="13" t="s">
        <v>33</v>
      </c>
      <c r="AX103" s="13" t="s">
        <v>79</v>
      </c>
      <c r="AY103" s="193" t="s">
        <v>150</v>
      </c>
    </row>
    <row r="104" s="2" customFormat="1" ht="16.5" customHeight="1">
      <c r="A104" s="39"/>
      <c r="B104" s="165"/>
      <c r="C104" s="207" t="s">
        <v>149</v>
      </c>
      <c r="D104" s="207" t="s">
        <v>372</v>
      </c>
      <c r="E104" s="208" t="s">
        <v>638</v>
      </c>
      <c r="F104" s="209" t="s">
        <v>639</v>
      </c>
      <c r="G104" s="210" t="s">
        <v>217</v>
      </c>
      <c r="H104" s="211">
        <v>9</v>
      </c>
      <c r="I104" s="212"/>
      <c r="J104" s="213">
        <f>ROUND(I104*H104,2)</f>
        <v>0</v>
      </c>
      <c r="K104" s="209" t="s">
        <v>3</v>
      </c>
      <c r="L104" s="214"/>
      <c r="M104" s="215" t="s">
        <v>3</v>
      </c>
      <c r="N104" s="216" t="s">
        <v>42</v>
      </c>
      <c r="O104" s="73"/>
      <c r="P104" s="175">
        <f>O104*H104</f>
        <v>0</v>
      </c>
      <c r="Q104" s="175">
        <v>0.0059100000000000003</v>
      </c>
      <c r="R104" s="175">
        <f>Q104*H104</f>
        <v>0.053190000000000001</v>
      </c>
      <c r="S104" s="175">
        <v>0</v>
      </c>
      <c r="T104" s="17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7" t="s">
        <v>192</v>
      </c>
      <c r="AT104" s="177" t="s">
        <v>372</v>
      </c>
      <c r="AU104" s="177" t="s">
        <v>81</v>
      </c>
      <c r="AY104" s="20" t="s">
        <v>150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0" t="s">
        <v>79</v>
      </c>
      <c r="BK104" s="178">
        <f>ROUND(I104*H104,2)</f>
        <v>0</v>
      </c>
      <c r="BL104" s="20" t="s">
        <v>169</v>
      </c>
      <c r="BM104" s="177" t="s">
        <v>1295</v>
      </c>
    </row>
    <row r="105" s="2" customFormat="1">
      <c r="A105" s="39"/>
      <c r="B105" s="40"/>
      <c r="C105" s="39"/>
      <c r="D105" s="179" t="s">
        <v>159</v>
      </c>
      <c r="E105" s="39"/>
      <c r="F105" s="180" t="s">
        <v>639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159</v>
      </c>
      <c r="AU105" s="20" t="s">
        <v>81</v>
      </c>
    </row>
    <row r="106" s="13" customFormat="1">
      <c r="A106" s="13"/>
      <c r="B106" s="192"/>
      <c r="C106" s="13"/>
      <c r="D106" s="179" t="s">
        <v>267</v>
      </c>
      <c r="E106" s="193" t="s">
        <v>3</v>
      </c>
      <c r="F106" s="194" t="s">
        <v>732</v>
      </c>
      <c r="G106" s="13"/>
      <c r="H106" s="195">
        <v>9</v>
      </c>
      <c r="I106" s="196"/>
      <c r="J106" s="13"/>
      <c r="K106" s="13"/>
      <c r="L106" s="192"/>
      <c r="M106" s="197"/>
      <c r="N106" s="198"/>
      <c r="O106" s="198"/>
      <c r="P106" s="198"/>
      <c r="Q106" s="198"/>
      <c r="R106" s="198"/>
      <c r="S106" s="198"/>
      <c r="T106" s="19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3" t="s">
        <v>267</v>
      </c>
      <c r="AU106" s="193" t="s">
        <v>81</v>
      </c>
      <c r="AV106" s="13" t="s">
        <v>81</v>
      </c>
      <c r="AW106" s="13" t="s">
        <v>33</v>
      </c>
      <c r="AX106" s="13" t="s">
        <v>79</v>
      </c>
      <c r="AY106" s="193" t="s">
        <v>150</v>
      </c>
    </row>
    <row r="107" s="2" customFormat="1" ht="16.5" customHeight="1">
      <c r="A107" s="39"/>
      <c r="B107" s="165"/>
      <c r="C107" s="207" t="s">
        <v>179</v>
      </c>
      <c r="D107" s="207" t="s">
        <v>372</v>
      </c>
      <c r="E107" s="208" t="s">
        <v>641</v>
      </c>
      <c r="F107" s="209" t="s">
        <v>642</v>
      </c>
      <c r="G107" s="210" t="s">
        <v>217</v>
      </c>
      <c r="H107" s="211">
        <v>9</v>
      </c>
      <c r="I107" s="212"/>
      <c r="J107" s="213">
        <f>ROUND(I107*H107,2)</f>
        <v>0</v>
      </c>
      <c r="K107" s="209" t="s">
        <v>3</v>
      </c>
      <c r="L107" s="214"/>
      <c r="M107" s="215" t="s">
        <v>3</v>
      </c>
      <c r="N107" s="216" t="s">
        <v>42</v>
      </c>
      <c r="O107" s="73"/>
      <c r="P107" s="175">
        <f>O107*H107</f>
        <v>0</v>
      </c>
      <c r="Q107" s="175">
        <v>0.0059100000000000003</v>
      </c>
      <c r="R107" s="175">
        <f>Q107*H107</f>
        <v>0.053190000000000001</v>
      </c>
      <c r="S107" s="175">
        <v>0</v>
      </c>
      <c r="T107" s="17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77" t="s">
        <v>192</v>
      </c>
      <c r="AT107" s="177" t="s">
        <v>372</v>
      </c>
      <c r="AU107" s="177" t="s">
        <v>81</v>
      </c>
      <c r="AY107" s="20" t="s">
        <v>150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0" t="s">
        <v>79</v>
      </c>
      <c r="BK107" s="178">
        <f>ROUND(I107*H107,2)</f>
        <v>0</v>
      </c>
      <c r="BL107" s="20" t="s">
        <v>169</v>
      </c>
      <c r="BM107" s="177" t="s">
        <v>1296</v>
      </c>
    </row>
    <row r="108" s="2" customFormat="1">
      <c r="A108" s="39"/>
      <c r="B108" s="40"/>
      <c r="C108" s="39"/>
      <c r="D108" s="179" t="s">
        <v>159</v>
      </c>
      <c r="E108" s="39"/>
      <c r="F108" s="180" t="s">
        <v>642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159</v>
      </c>
      <c r="AU108" s="20" t="s">
        <v>81</v>
      </c>
    </row>
    <row r="109" s="13" customFormat="1">
      <c r="A109" s="13"/>
      <c r="B109" s="192"/>
      <c r="C109" s="13"/>
      <c r="D109" s="179" t="s">
        <v>267</v>
      </c>
      <c r="E109" s="193" t="s">
        <v>3</v>
      </c>
      <c r="F109" s="194" t="s">
        <v>732</v>
      </c>
      <c r="G109" s="13"/>
      <c r="H109" s="195">
        <v>9</v>
      </c>
      <c r="I109" s="196"/>
      <c r="J109" s="13"/>
      <c r="K109" s="13"/>
      <c r="L109" s="192"/>
      <c r="M109" s="197"/>
      <c r="N109" s="198"/>
      <c r="O109" s="198"/>
      <c r="P109" s="198"/>
      <c r="Q109" s="198"/>
      <c r="R109" s="198"/>
      <c r="S109" s="198"/>
      <c r="T109" s="19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267</v>
      </c>
      <c r="AU109" s="193" t="s">
        <v>81</v>
      </c>
      <c r="AV109" s="13" t="s">
        <v>81</v>
      </c>
      <c r="AW109" s="13" t="s">
        <v>33</v>
      </c>
      <c r="AX109" s="13" t="s">
        <v>79</v>
      </c>
      <c r="AY109" s="193" t="s">
        <v>150</v>
      </c>
    </row>
    <row r="110" s="2" customFormat="1" ht="21.75" customHeight="1">
      <c r="A110" s="39"/>
      <c r="B110" s="165"/>
      <c r="C110" s="166" t="s">
        <v>184</v>
      </c>
      <c r="D110" s="166" t="s">
        <v>153</v>
      </c>
      <c r="E110" s="167" t="s">
        <v>735</v>
      </c>
      <c r="F110" s="168" t="s">
        <v>736</v>
      </c>
      <c r="G110" s="169" t="s">
        <v>217</v>
      </c>
      <c r="H110" s="170">
        <v>12</v>
      </c>
      <c r="I110" s="171"/>
      <c r="J110" s="172">
        <f>ROUND(I110*H110,2)</f>
        <v>0</v>
      </c>
      <c r="K110" s="168" t="s">
        <v>262</v>
      </c>
      <c r="L110" s="40"/>
      <c r="M110" s="173" t="s">
        <v>3</v>
      </c>
      <c r="N110" s="174" t="s">
        <v>42</v>
      </c>
      <c r="O110" s="7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7" t="s">
        <v>169</v>
      </c>
      <c r="AT110" s="177" t="s">
        <v>153</v>
      </c>
      <c r="AU110" s="177" t="s">
        <v>81</v>
      </c>
      <c r="AY110" s="20" t="s">
        <v>150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0" t="s">
        <v>79</v>
      </c>
      <c r="BK110" s="178">
        <f>ROUND(I110*H110,2)</f>
        <v>0</v>
      </c>
      <c r="BL110" s="20" t="s">
        <v>169</v>
      </c>
      <c r="BM110" s="177" t="s">
        <v>1297</v>
      </c>
    </row>
    <row r="111" s="2" customFormat="1">
      <c r="A111" s="39"/>
      <c r="B111" s="40"/>
      <c r="C111" s="39"/>
      <c r="D111" s="179" t="s">
        <v>159</v>
      </c>
      <c r="E111" s="39"/>
      <c r="F111" s="180" t="s">
        <v>738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159</v>
      </c>
      <c r="AU111" s="20" t="s">
        <v>81</v>
      </c>
    </row>
    <row r="112" s="2" customFormat="1">
      <c r="A112" s="39"/>
      <c r="B112" s="40"/>
      <c r="C112" s="39"/>
      <c r="D112" s="190" t="s">
        <v>265</v>
      </c>
      <c r="E112" s="39"/>
      <c r="F112" s="191" t="s">
        <v>739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265</v>
      </c>
      <c r="AU112" s="20" t="s">
        <v>81</v>
      </c>
    </row>
    <row r="113" s="13" customFormat="1">
      <c r="A113" s="13"/>
      <c r="B113" s="192"/>
      <c r="C113" s="13"/>
      <c r="D113" s="179" t="s">
        <v>267</v>
      </c>
      <c r="E113" s="193" t="s">
        <v>3</v>
      </c>
      <c r="F113" s="194" t="s">
        <v>562</v>
      </c>
      <c r="G113" s="13"/>
      <c r="H113" s="195">
        <v>12</v>
      </c>
      <c r="I113" s="196"/>
      <c r="J113" s="13"/>
      <c r="K113" s="13"/>
      <c r="L113" s="192"/>
      <c r="M113" s="197"/>
      <c r="N113" s="198"/>
      <c r="O113" s="198"/>
      <c r="P113" s="198"/>
      <c r="Q113" s="198"/>
      <c r="R113" s="198"/>
      <c r="S113" s="198"/>
      <c r="T113" s="19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3" t="s">
        <v>267</v>
      </c>
      <c r="AU113" s="193" t="s">
        <v>81</v>
      </c>
      <c r="AV113" s="13" t="s">
        <v>81</v>
      </c>
      <c r="AW113" s="13" t="s">
        <v>33</v>
      </c>
      <c r="AX113" s="13" t="s">
        <v>79</v>
      </c>
      <c r="AY113" s="193" t="s">
        <v>150</v>
      </c>
    </row>
    <row r="114" s="2" customFormat="1" ht="24.15" customHeight="1">
      <c r="A114" s="39"/>
      <c r="B114" s="165"/>
      <c r="C114" s="166" t="s">
        <v>192</v>
      </c>
      <c r="D114" s="166" t="s">
        <v>153</v>
      </c>
      <c r="E114" s="167" t="s">
        <v>644</v>
      </c>
      <c r="F114" s="168" t="s">
        <v>645</v>
      </c>
      <c r="G114" s="169" t="s">
        <v>217</v>
      </c>
      <c r="H114" s="170">
        <v>12</v>
      </c>
      <c r="I114" s="171"/>
      <c r="J114" s="172">
        <f>ROUND(I114*H114,2)</f>
        <v>0</v>
      </c>
      <c r="K114" s="168" t="s">
        <v>262</v>
      </c>
      <c r="L114" s="40"/>
      <c r="M114" s="173" t="s">
        <v>3</v>
      </c>
      <c r="N114" s="174" t="s">
        <v>42</v>
      </c>
      <c r="O114" s="73"/>
      <c r="P114" s="175">
        <f>O114*H114</f>
        <v>0</v>
      </c>
      <c r="Q114" s="175">
        <v>0.0020823999999999999</v>
      </c>
      <c r="R114" s="175">
        <f>Q114*H114</f>
        <v>0.024988799999999999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169</v>
      </c>
      <c r="AT114" s="177" t="s">
        <v>153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1298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647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2" customFormat="1">
      <c r="A116" s="39"/>
      <c r="B116" s="40"/>
      <c r="C116" s="39"/>
      <c r="D116" s="190" t="s">
        <v>265</v>
      </c>
      <c r="E116" s="39"/>
      <c r="F116" s="191" t="s">
        <v>648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265</v>
      </c>
      <c r="AU116" s="20" t="s">
        <v>81</v>
      </c>
    </row>
    <row r="117" s="13" customFormat="1">
      <c r="A117" s="13"/>
      <c r="B117" s="192"/>
      <c r="C117" s="13"/>
      <c r="D117" s="179" t="s">
        <v>267</v>
      </c>
      <c r="E117" s="193" t="s">
        <v>3</v>
      </c>
      <c r="F117" s="194" t="s">
        <v>562</v>
      </c>
      <c r="G117" s="13"/>
      <c r="H117" s="195">
        <v>12</v>
      </c>
      <c r="I117" s="196"/>
      <c r="J117" s="13"/>
      <c r="K117" s="13"/>
      <c r="L117" s="192"/>
      <c r="M117" s="197"/>
      <c r="N117" s="198"/>
      <c r="O117" s="198"/>
      <c r="P117" s="198"/>
      <c r="Q117" s="198"/>
      <c r="R117" s="198"/>
      <c r="S117" s="198"/>
      <c r="T117" s="19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3" t="s">
        <v>267</v>
      </c>
      <c r="AU117" s="193" t="s">
        <v>81</v>
      </c>
      <c r="AV117" s="13" t="s">
        <v>81</v>
      </c>
      <c r="AW117" s="13" t="s">
        <v>33</v>
      </c>
      <c r="AX117" s="13" t="s">
        <v>79</v>
      </c>
      <c r="AY117" s="193" t="s">
        <v>150</v>
      </c>
    </row>
    <row r="118" s="2" customFormat="1" ht="24.15" customHeight="1">
      <c r="A118" s="39"/>
      <c r="B118" s="165"/>
      <c r="C118" s="166" t="s">
        <v>197</v>
      </c>
      <c r="D118" s="166" t="s">
        <v>153</v>
      </c>
      <c r="E118" s="167" t="s">
        <v>741</v>
      </c>
      <c r="F118" s="168" t="s">
        <v>742</v>
      </c>
      <c r="G118" s="169" t="s">
        <v>217</v>
      </c>
      <c r="H118" s="170">
        <v>12</v>
      </c>
      <c r="I118" s="171"/>
      <c r="J118" s="172">
        <f>ROUND(I118*H118,2)</f>
        <v>0</v>
      </c>
      <c r="K118" s="168" t="s">
        <v>262</v>
      </c>
      <c r="L118" s="40"/>
      <c r="M118" s="173" t="s">
        <v>3</v>
      </c>
      <c r="N118" s="174" t="s">
        <v>42</v>
      </c>
      <c r="O118" s="7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169</v>
      </c>
      <c r="AT118" s="177" t="s">
        <v>153</v>
      </c>
      <c r="AU118" s="177" t="s">
        <v>81</v>
      </c>
      <c r="AY118" s="20" t="s">
        <v>150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79</v>
      </c>
      <c r="BK118" s="178">
        <f>ROUND(I118*H118,2)</f>
        <v>0</v>
      </c>
      <c r="BL118" s="20" t="s">
        <v>169</v>
      </c>
      <c r="BM118" s="177" t="s">
        <v>1299</v>
      </c>
    </row>
    <row r="119" s="2" customFormat="1">
      <c r="A119" s="39"/>
      <c r="B119" s="40"/>
      <c r="C119" s="39"/>
      <c r="D119" s="179" t="s">
        <v>159</v>
      </c>
      <c r="E119" s="39"/>
      <c r="F119" s="180" t="s">
        <v>744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159</v>
      </c>
      <c r="AU119" s="20" t="s">
        <v>81</v>
      </c>
    </row>
    <row r="120" s="2" customFormat="1">
      <c r="A120" s="39"/>
      <c r="B120" s="40"/>
      <c r="C120" s="39"/>
      <c r="D120" s="190" t="s">
        <v>265</v>
      </c>
      <c r="E120" s="39"/>
      <c r="F120" s="191" t="s">
        <v>745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265</v>
      </c>
      <c r="AU120" s="20" t="s">
        <v>81</v>
      </c>
    </row>
    <row r="121" s="13" customFormat="1">
      <c r="A121" s="13"/>
      <c r="B121" s="192"/>
      <c r="C121" s="13"/>
      <c r="D121" s="179" t="s">
        <v>267</v>
      </c>
      <c r="E121" s="193" t="s">
        <v>3</v>
      </c>
      <c r="F121" s="194" t="s">
        <v>562</v>
      </c>
      <c r="G121" s="13"/>
      <c r="H121" s="195">
        <v>12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267</v>
      </c>
      <c r="AU121" s="193" t="s">
        <v>81</v>
      </c>
      <c r="AV121" s="13" t="s">
        <v>81</v>
      </c>
      <c r="AW121" s="13" t="s">
        <v>33</v>
      </c>
      <c r="AX121" s="13" t="s">
        <v>79</v>
      </c>
      <c r="AY121" s="193" t="s">
        <v>150</v>
      </c>
    </row>
    <row r="122" s="2" customFormat="1" ht="24.15" customHeight="1">
      <c r="A122" s="39"/>
      <c r="B122" s="165"/>
      <c r="C122" s="166" t="s">
        <v>202</v>
      </c>
      <c r="D122" s="166" t="s">
        <v>153</v>
      </c>
      <c r="E122" s="167" t="s">
        <v>664</v>
      </c>
      <c r="F122" s="168" t="s">
        <v>665</v>
      </c>
      <c r="G122" s="169" t="s">
        <v>233</v>
      </c>
      <c r="H122" s="170">
        <v>12</v>
      </c>
      <c r="I122" s="171"/>
      <c r="J122" s="172">
        <f>ROUND(I122*H122,2)</f>
        <v>0</v>
      </c>
      <c r="K122" s="168" t="s">
        <v>262</v>
      </c>
      <c r="L122" s="40"/>
      <c r="M122" s="173" t="s">
        <v>3</v>
      </c>
      <c r="N122" s="174" t="s">
        <v>42</v>
      </c>
      <c r="O122" s="7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7" t="s">
        <v>169</v>
      </c>
      <c r="AT122" s="177" t="s">
        <v>153</v>
      </c>
      <c r="AU122" s="177" t="s">
        <v>81</v>
      </c>
      <c r="AY122" s="20" t="s">
        <v>150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20" t="s">
        <v>79</v>
      </c>
      <c r="BK122" s="178">
        <f>ROUND(I122*H122,2)</f>
        <v>0</v>
      </c>
      <c r="BL122" s="20" t="s">
        <v>169</v>
      </c>
      <c r="BM122" s="177" t="s">
        <v>1300</v>
      </c>
    </row>
    <row r="123" s="2" customFormat="1">
      <c r="A123" s="39"/>
      <c r="B123" s="40"/>
      <c r="C123" s="39"/>
      <c r="D123" s="179" t="s">
        <v>159</v>
      </c>
      <c r="E123" s="39"/>
      <c r="F123" s="180" t="s">
        <v>667</v>
      </c>
      <c r="G123" s="39"/>
      <c r="H123" s="39"/>
      <c r="I123" s="181"/>
      <c r="J123" s="39"/>
      <c r="K123" s="39"/>
      <c r="L123" s="40"/>
      <c r="M123" s="182"/>
      <c r="N123" s="183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159</v>
      </c>
      <c r="AU123" s="20" t="s">
        <v>81</v>
      </c>
    </row>
    <row r="124" s="2" customFormat="1">
      <c r="A124" s="39"/>
      <c r="B124" s="40"/>
      <c r="C124" s="39"/>
      <c r="D124" s="190" t="s">
        <v>265</v>
      </c>
      <c r="E124" s="39"/>
      <c r="F124" s="191" t="s">
        <v>668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265</v>
      </c>
      <c r="AU124" s="20" t="s">
        <v>81</v>
      </c>
    </row>
    <row r="125" s="13" customFormat="1">
      <c r="A125" s="13"/>
      <c r="B125" s="192"/>
      <c r="C125" s="13"/>
      <c r="D125" s="179" t="s">
        <v>267</v>
      </c>
      <c r="E125" s="193" t="s">
        <v>3</v>
      </c>
      <c r="F125" s="194" t="s">
        <v>562</v>
      </c>
      <c r="G125" s="13"/>
      <c r="H125" s="195">
        <v>12</v>
      </c>
      <c r="I125" s="196"/>
      <c r="J125" s="13"/>
      <c r="K125" s="13"/>
      <c r="L125" s="192"/>
      <c r="M125" s="197"/>
      <c r="N125" s="198"/>
      <c r="O125" s="198"/>
      <c r="P125" s="198"/>
      <c r="Q125" s="198"/>
      <c r="R125" s="198"/>
      <c r="S125" s="198"/>
      <c r="T125" s="19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3" t="s">
        <v>267</v>
      </c>
      <c r="AU125" s="193" t="s">
        <v>81</v>
      </c>
      <c r="AV125" s="13" t="s">
        <v>81</v>
      </c>
      <c r="AW125" s="13" t="s">
        <v>33</v>
      </c>
      <c r="AX125" s="13" t="s">
        <v>79</v>
      </c>
      <c r="AY125" s="193" t="s">
        <v>150</v>
      </c>
    </row>
    <row r="126" s="2" customFormat="1" ht="16.5" customHeight="1">
      <c r="A126" s="39"/>
      <c r="B126" s="165"/>
      <c r="C126" s="207" t="s">
        <v>208</v>
      </c>
      <c r="D126" s="207" t="s">
        <v>372</v>
      </c>
      <c r="E126" s="208" t="s">
        <v>670</v>
      </c>
      <c r="F126" s="209" t="s">
        <v>671</v>
      </c>
      <c r="G126" s="210" t="s">
        <v>324</v>
      </c>
      <c r="H126" s="211">
        <v>1.2</v>
      </c>
      <c r="I126" s="212"/>
      <c r="J126" s="213">
        <f>ROUND(I126*H126,2)</f>
        <v>0</v>
      </c>
      <c r="K126" s="209" t="s">
        <v>262</v>
      </c>
      <c r="L126" s="214"/>
      <c r="M126" s="215" t="s">
        <v>3</v>
      </c>
      <c r="N126" s="216" t="s">
        <v>42</v>
      </c>
      <c r="O126" s="73"/>
      <c r="P126" s="175">
        <f>O126*H126</f>
        <v>0</v>
      </c>
      <c r="Q126" s="175">
        <v>0.20000000000000001</v>
      </c>
      <c r="R126" s="175">
        <f>Q126*H126</f>
        <v>0.23999999999999999</v>
      </c>
      <c r="S126" s="175">
        <v>0</v>
      </c>
      <c r="T126" s="17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192</v>
      </c>
      <c r="AT126" s="177" t="s">
        <v>372</v>
      </c>
      <c r="AU126" s="177" t="s">
        <v>81</v>
      </c>
      <c r="AY126" s="20" t="s">
        <v>150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79</v>
      </c>
      <c r="BK126" s="178">
        <f>ROUND(I126*H126,2)</f>
        <v>0</v>
      </c>
      <c r="BL126" s="20" t="s">
        <v>169</v>
      </c>
      <c r="BM126" s="177" t="s">
        <v>1301</v>
      </c>
    </row>
    <row r="127" s="2" customFormat="1">
      <c r="A127" s="39"/>
      <c r="B127" s="40"/>
      <c r="C127" s="39"/>
      <c r="D127" s="179" t="s">
        <v>159</v>
      </c>
      <c r="E127" s="39"/>
      <c r="F127" s="180" t="s">
        <v>671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159</v>
      </c>
      <c r="AU127" s="20" t="s">
        <v>81</v>
      </c>
    </row>
    <row r="128" s="13" customFormat="1">
      <c r="A128" s="13"/>
      <c r="B128" s="192"/>
      <c r="C128" s="13"/>
      <c r="D128" s="179" t="s">
        <v>267</v>
      </c>
      <c r="E128" s="193" t="s">
        <v>3</v>
      </c>
      <c r="F128" s="194" t="s">
        <v>748</v>
      </c>
      <c r="G128" s="13"/>
      <c r="H128" s="195">
        <v>1.2</v>
      </c>
      <c r="I128" s="196"/>
      <c r="J128" s="13"/>
      <c r="K128" s="13"/>
      <c r="L128" s="192"/>
      <c r="M128" s="197"/>
      <c r="N128" s="198"/>
      <c r="O128" s="198"/>
      <c r="P128" s="198"/>
      <c r="Q128" s="198"/>
      <c r="R128" s="198"/>
      <c r="S128" s="198"/>
      <c r="T128" s="19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3" t="s">
        <v>267</v>
      </c>
      <c r="AU128" s="193" t="s">
        <v>81</v>
      </c>
      <c r="AV128" s="13" t="s">
        <v>81</v>
      </c>
      <c r="AW128" s="13" t="s">
        <v>33</v>
      </c>
      <c r="AX128" s="13" t="s">
        <v>79</v>
      </c>
      <c r="AY128" s="193" t="s">
        <v>150</v>
      </c>
    </row>
    <row r="129" s="2" customFormat="1" ht="24.15" customHeight="1">
      <c r="A129" s="39"/>
      <c r="B129" s="165"/>
      <c r="C129" s="166" t="s">
        <v>9</v>
      </c>
      <c r="D129" s="166" t="s">
        <v>153</v>
      </c>
      <c r="E129" s="167" t="s">
        <v>749</v>
      </c>
      <c r="F129" s="168" t="s">
        <v>750</v>
      </c>
      <c r="G129" s="169" t="s">
        <v>751</v>
      </c>
      <c r="H129" s="170">
        <v>0.56200000000000006</v>
      </c>
      <c r="I129" s="171"/>
      <c r="J129" s="172">
        <f>ROUND(I129*H129,2)</f>
        <v>0</v>
      </c>
      <c r="K129" s="168" t="s">
        <v>262</v>
      </c>
      <c r="L129" s="40"/>
      <c r="M129" s="173" t="s">
        <v>3</v>
      </c>
      <c r="N129" s="174" t="s">
        <v>42</v>
      </c>
      <c r="O129" s="73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7" t="s">
        <v>169</v>
      </c>
      <c r="AT129" s="177" t="s">
        <v>153</v>
      </c>
      <c r="AU129" s="177" t="s">
        <v>81</v>
      </c>
      <c r="AY129" s="20" t="s">
        <v>150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20" t="s">
        <v>79</v>
      </c>
      <c r="BK129" s="178">
        <f>ROUND(I129*H129,2)</f>
        <v>0</v>
      </c>
      <c r="BL129" s="20" t="s">
        <v>169</v>
      </c>
      <c r="BM129" s="177" t="s">
        <v>1302</v>
      </c>
    </row>
    <row r="130" s="2" customFormat="1">
      <c r="A130" s="39"/>
      <c r="B130" s="40"/>
      <c r="C130" s="39"/>
      <c r="D130" s="179" t="s">
        <v>159</v>
      </c>
      <c r="E130" s="39"/>
      <c r="F130" s="180" t="s">
        <v>753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159</v>
      </c>
      <c r="AU130" s="20" t="s">
        <v>81</v>
      </c>
    </row>
    <row r="131" s="2" customFormat="1">
      <c r="A131" s="39"/>
      <c r="B131" s="40"/>
      <c r="C131" s="39"/>
      <c r="D131" s="190" t="s">
        <v>265</v>
      </c>
      <c r="E131" s="39"/>
      <c r="F131" s="191" t="s">
        <v>754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265</v>
      </c>
      <c r="AU131" s="20" t="s">
        <v>81</v>
      </c>
    </row>
    <row r="132" s="13" customFormat="1">
      <c r="A132" s="13"/>
      <c r="B132" s="192"/>
      <c r="C132" s="13"/>
      <c r="D132" s="179" t="s">
        <v>267</v>
      </c>
      <c r="E132" s="193" t="s">
        <v>3</v>
      </c>
      <c r="F132" s="194" t="s">
        <v>755</v>
      </c>
      <c r="G132" s="13"/>
      <c r="H132" s="195">
        <v>0.56200000000000006</v>
      </c>
      <c r="I132" s="196"/>
      <c r="J132" s="13"/>
      <c r="K132" s="13"/>
      <c r="L132" s="192"/>
      <c r="M132" s="197"/>
      <c r="N132" s="198"/>
      <c r="O132" s="198"/>
      <c r="P132" s="198"/>
      <c r="Q132" s="198"/>
      <c r="R132" s="198"/>
      <c r="S132" s="198"/>
      <c r="T132" s="19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3" t="s">
        <v>267</v>
      </c>
      <c r="AU132" s="193" t="s">
        <v>81</v>
      </c>
      <c r="AV132" s="13" t="s">
        <v>81</v>
      </c>
      <c r="AW132" s="13" t="s">
        <v>33</v>
      </c>
      <c r="AX132" s="13" t="s">
        <v>79</v>
      </c>
      <c r="AY132" s="193" t="s">
        <v>150</v>
      </c>
    </row>
    <row r="133" s="2" customFormat="1" ht="16.5" customHeight="1">
      <c r="A133" s="39"/>
      <c r="B133" s="165"/>
      <c r="C133" s="166" t="s">
        <v>330</v>
      </c>
      <c r="D133" s="166" t="s">
        <v>153</v>
      </c>
      <c r="E133" s="167" t="s">
        <v>674</v>
      </c>
      <c r="F133" s="168" t="s">
        <v>675</v>
      </c>
      <c r="G133" s="169" t="s">
        <v>324</v>
      </c>
      <c r="H133" s="170">
        <v>1.506</v>
      </c>
      <c r="I133" s="171"/>
      <c r="J133" s="172">
        <f>ROUND(I133*H133,2)</f>
        <v>0</v>
      </c>
      <c r="K133" s="168" t="s">
        <v>262</v>
      </c>
      <c r="L133" s="40"/>
      <c r="M133" s="173" t="s">
        <v>3</v>
      </c>
      <c r="N133" s="174" t="s">
        <v>42</v>
      </c>
      <c r="O133" s="7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7" t="s">
        <v>169</v>
      </c>
      <c r="AT133" s="177" t="s">
        <v>153</v>
      </c>
      <c r="AU133" s="177" t="s">
        <v>81</v>
      </c>
      <c r="AY133" s="20" t="s">
        <v>150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0" t="s">
        <v>79</v>
      </c>
      <c r="BK133" s="178">
        <f>ROUND(I133*H133,2)</f>
        <v>0</v>
      </c>
      <c r="BL133" s="20" t="s">
        <v>169</v>
      </c>
      <c r="BM133" s="177" t="s">
        <v>1303</v>
      </c>
    </row>
    <row r="134" s="2" customFormat="1">
      <c r="A134" s="39"/>
      <c r="B134" s="40"/>
      <c r="C134" s="39"/>
      <c r="D134" s="179" t="s">
        <v>159</v>
      </c>
      <c r="E134" s="39"/>
      <c r="F134" s="180" t="s">
        <v>677</v>
      </c>
      <c r="G134" s="39"/>
      <c r="H134" s="39"/>
      <c r="I134" s="181"/>
      <c r="J134" s="39"/>
      <c r="K134" s="39"/>
      <c r="L134" s="40"/>
      <c r="M134" s="182"/>
      <c r="N134" s="18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159</v>
      </c>
      <c r="AU134" s="20" t="s">
        <v>81</v>
      </c>
    </row>
    <row r="135" s="2" customFormat="1">
      <c r="A135" s="39"/>
      <c r="B135" s="40"/>
      <c r="C135" s="39"/>
      <c r="D135" s="190" t="s">
        <v>265</v>
      </c>
      <c r="E135" s="39"/>
      <c r="F135" s="191" t="s">
        <v>678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265</v>
      </c>
      <c r="AU135" s="20" t="s">
        <v>81</v>
      </c>
    </row>
    <row r="136" s="13" customFormat="1">
      <c r="A136" s="13"/>
      <c r="B136" s="192"/>
      <c r="C136" s="13"/>
      <c r="D136" s="179" t="s">
        <v>267</v>
      </c>
      <c r="E136" s="193" t="s">
        <v>563</v>
      </c>
      <c r="F136" s="194" t="s">
        <v>1269</v>
      </c>
      <c r="G136" s="13"/>
      <c r="H136" s="195">
        <v>1.506</v>
      </c>
      <c r="I136" s="196"/>
      <c r="J136" s="13"/>
      <c r="K136" s="13"/>
      <c r="L136" s="192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267</v>
      </c>
      <c r="AU136" s="193" t="s">
        <v>81</v>
      </c>
      <c r="AV136" s="13" t="s">
        <v>81</v>
      </c>
      <c r="AW136" s="13" t="s">
        <v>33</v>
      </c>
      <c r="AX136" s="13" t="s">
        <v>79</v>
      </c>
      <c r="AY136" s="193" t="s">
        <v>150</v>
      </c>
    </row>
    <row r="137" s="14" customFormat="1">
      <c r="A137" s="14"/>
      <c r="B137" s="200"/>
      <c r="C137" s="14"/>
      <c r="D137" s="179" t="s">
        <v>267</v>
      </c>
      <c r="E137" s="201" t="s">
        <v>3</v>
      </c>
      <c r="F137" s="202" t="s">
        <v>758</v>
      </c>
      <c r="G137" s="14"/>
      <c r="H137" s="201" t="s">
        <v>3</v>
      </c>
      <c r="I137" s="203"/>
      <c r="J137" s="14"/>
      <c r="K137" s="14"/>
      <c r="L137" s="200"/>
      <c r="M137" s="204"/>
      <c r="N137" s="205"/>
      <c r="O137" s="205"/>
      <c r="P137" s="205"/>
      <c r="Q137" s="205"/>
      <c r="R137" s="205"/>
      <c r="S137" s="205"/>
      <c r="T137" s="20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1" t="s">
        <v>267</v>
      </c>
      <c r="AU137" s="201" t="s">
        <v>81</v>
      </c>
      <c r="AV137" s="14" t="s">
        <v>79</v>
      </c>
      <c r="AW137" s="14" t="s">
        <v>33</v>
      </c>
      <c r="AX137" s="14" t="s">
        <v>71</v>
      </c>
      <c r="AY137" s="201" t="s">
        <v>150</v>
      </c>
    </row>
    <row r="138" s="2" customFormat="1" ht="21.75" customHeight="1">
      <c r="A138" s="39"/>
      <c r="B138" s="165"/>
      <c r="C138" s="166" t="s">
        <v>336</v>
      </c>
      <c r="D138" s="166" t="s">
        <v>153</v>
      </c>
      <c r="E138" s="167" t="s">
        <v>680</v>
      </c>
      <c r="F138" s="168" t="s">
        <v>681</v>
      </c>
      <c r="G138" s="169" t="s">
        <v>324</v>
      </c>
      <c r="H138" s="170">
        <v>1.506</v>
      </c>
      <c r="I138" s="171"/>
      <c r="J138" s="172">
        <f>ROUND(I138*H138,2)</f>
        <v>0</v>
      </c>
      <c r="K138" s="168" t="s">
        <v>262</v>
      </c>
      <c r="L138" s="40"/>
      <c r="M138" s="173" t="s">
        <v>3</v>
      </c>
      <c r="N138" s="174" t="s">
        <v>42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7" t="s">
        <v>169</v>
      </c>
      <c r="AT138" s="177" t="s">
        <v>153</v>
      </c>
      <c r="AU138" s="177" t="s">
        <v>81</v>
      </c>
      <c r="AY138" s="20" t="s">
        <v>150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20" t="s">
        <v>79</v>
      </c>
      <c r="BK138" s="178">
        <f>ROUND(I138*H138,2)</f>
        <v>0</v>
      </c>
      <c r="BL138" s="20" t="s">
        <v>169</v>
      </c>
      <c r="BM138" s="177" t="s">
        <v>1304</v>
      </c>
    </row>
    <row r="139" s="2" customFormat="1">
      <c r="A139" s="39"/>
      <c r="B139" s="40"/>
      <c r="C139" s="39"/>
      <c r="D139" s="179" t="s">
        <v>159</v>
      </c>
      <c r="E139" s="39"/>
      <c r="F139" s="180" t="s">
        <v>683</v>
      </c>
      <c r="G139" s="39"/>
      <c r="H139" s="39"/>
      <c r="I139" s="181"/>
      <c r="J139" s="39"/>
      <c r="K139" s="39"/>
      <c r="L139" s="40"/>
      <c r="M139" s="182"/>
      <c r="N139" s="183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159</v>
      </c>
      <c r="AU139" s="20" t="s">
        <v>81</v>
      </c>
    </row>
    <row r="140" s="2" customFormat="1">
      <c r="A140" s="39"/>
      <c r="B140" s="40"/>
      <c r="C140" s="39"/>
      <c r="D140" s="190" t="s">
        <v>265</v>
      </c>
      <c r="E140" s="39"/>
      <c r="F140" s="191" t="s">
        <v>684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265</v>
      </c>
      <c r="AU140" s="20" t="s">
        <v>81</v>
      </c>
    </row>
    <row r="141" s="13" customFormat="1">
      <c r="A141" s="13"/>
      <c r="B141" s="192"/>
      <c r="C141" s="13"/>
      <c r="D141" s="179" t="s">
        <v>267</v>
      </c>
      <c r="E141" s="193" t="s">
        <v>3</v>
      </c>
      <c r="F141" s="194" t="s">
        <v>563</v>
      </c>
      <c r="G141" s="13"/>
      <c r="H141" s="195">
        <v>1.506</v>
      </c>
      <c r="I141" s="196"/>
      <c r="J141" s="13"/>
      <c r="K141" s="13"/>
      <c r="L141" s="192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267</v>
      </c>
      <c r="AU141" s="193" t="s">
        <v>81</v>
      </c>
      <c r="AV141" s="13" t="s">
        <v>81</v>
      </c>
      <c r="AW141" s="13" t="s">
        <v>33</v>
      </c>
      <c r="AX141" s="13" t="s">
        <v>79</v>
      </c>
      <c r="AY141" s="193" t="s">
        <v>150</v>
      </c>
    </row>
    <row r="142" s="2" customFormat="1" ht="24.15" customHeight="1">
      <c r="A142" s="39"/>
      <c r="B142" s="165"/>
      <c r="C142" s="166" t="s">
        <v>344</v>
      </c>
      <c r="D142" s="166" t="s">
        <v>153</v>
      </c>
      <c r="E142" s="167" t="s">
        <v>685</v>
      </c>
      <c r="F142" s="168" t="s">
        <v>686</v>
      </c>
      <c r="G142" s="169" t="s">
        <v>324</v>
      </c>
      <c r="H142" s="170">
        <v>1.506</v>
      </c>
      <c r="I142" s="171"/>
      <c r="J142" s="172">
        <f>ROUND(I142*H142,2)</f>
        <v>0</v>
      </c>
      <c r="K142" s="168" t="s">
        <v>262</v>
      </c>
      <c r="L142" s="40"/>
      <c r="M142" s="173" t="s">
        <v>3</v>
      </c>
      <c r="N142" s="174" t="s">
        <v>42</v>
      </c>
      <c r="O142" s="7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7" t="s">
        <v>169</v>
      </c>
      <c r="AT142" s="177" t="s">
        <v>153</v>
      </c>
      <c r="AU142" s="177" t="s">
        <v>81</v>
      </c>
      <c r="AY142" s="20" t="s">
        <v>150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20" t="s">
        <v>79</v>
      </c>
      <c r="BK142" s="178">
        <f>ROUND(I142*H142,2)</f>
        <v>0</v>
      </c>
      <c r="BL142" s="20" t="s">
        <v>169</v>
      </c>
      <c r="BM142" s="177" t="s">
        <v>1305</v>
      </c>
    </row>
    <row r="143" s="2" customFormat="1">
      <c r="A143" s="39"/>
      <c r="B143" s="40"/>
      <c r="C143" s="39"/>
      <c r="D143" s="179" t="s">
        <v>159</v>
      </c>
      <c r="E143" s="39"/>
      <c r="F143" s="180" t="s">
        <v>688</v>
      </c>
      <c r="G143" s="39"/>
      <c r="H143" s="39"/>
      <c r="I143" s="181"/>
      <c r="J143" s="39"/>
      <c r="K143" s="39"/>
      <c r="L143" s="40"/>
      <c r="M143" s="182"/>
      <c r="N143" s="183"/>
      <c r="O143" s="73"/>
      <c r="P143" s="73"/>
      <c r="Q143" s="73"/>
      <c r="R143" s="73"/>
      <c r="S143" s="73"/>
      <c r="T143" s="7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20" t="s">
        <v>159</v>
      </c>
      <c r="AU143" s="20" t="s">
        <v>81</v>
      </c>
    </row>
    <row r="144" s="2" customFormat="1">
      <c r="A144" s="39"/>
      <c r="B144" s="40"/>
      <c r="C144" s="39"/>
      <c r="D144" s="190" t="s">
        <v>265</v>
      </c>
      <c r="E144" s="39"/>
      <c r="F144" s="191" t="s">
        <v>689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265</v>
      </c>
      <c r="AU144" s="20" t="s">
        <v>81</v>
      </c>
    </row>
    <row r="145" s="13" customFormat="1">
      <c r="A145" s="13"/>
      <c r="B145" s="192"/>
      <c r="C145" s="13"/>
      <c r="D145" s="179" t="s">
        <v>267</v>
      </c>
      <c r="E145" s="193" t="s">
        <v>3</v>
      </c>
      <c r="F145" s="194" t="s">
        <v>563</v>
      </c>
      <c r="G145" s="13"/>
      <c r="H145" s="195">
        <v>1.506</v>
      </c>
      <c r="I145" s="196"/>
      <c r="J145" s="13"/>
      <c r="K145" s="13"/>
      <c r="L145" s="192"/>
      <c r="M145" s="217"/>
      <c r="N145" s="218"/>
      <c r="O145" s="218"/>
      <c r="P145" s="218"/>
      <c r="Q145" s="218"/>
      <c r="R145" s="218"/>
      <c r="S145" s="218"/>
      <c r="T145" s="21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3" t="s">
        <v>267</v>
      </c>
      <c r="AU145" s="193" t="s">
        <v>81</v>
      </c>
      <c r="AV145" s="13" t="s">
        <v>81</v>
      </c>
      <c r="AW145" s="13" t="s">
        <v>33</v>
      </c>
      <c r="AX145" s="13" t="s">
        <v>79</v>
      </c>
      <c r="AY145" s="193" t="s">
        <v>150</v>
      </c>
    </row>
    <row r="146" s="2" customFormat="1" ht="6.96" customHeight="1">
      <c r="A146" s="39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40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111111331"/>
    <hyperlink ref="F91" r:id="rId2" display="https://podminky.urs.cz/item/CS_URS_2024_01/111151131"/>
    <hyperlink ref="F96" r:id="rId3" display="https://podminky.urs.cz/item/CS_URS_2024_01/184215133"/>
    <hyperlink ref="F112" r:id="rId4" display="https://podminky.urs.cz/item/CS_URS_2024_01/184806111"/>
    <hyperlink ref="F116" r:id="rId5" display="https://podminky.urs.cz/item/CS_URS_2024_01/184813121"/>
    <hyperlink ref="F120" r:id="rId6" display="https://podminky.urs.cz/item/CS_URS_2024_01/184813151"/>
    <hyperlink ref="F124" r:id="rId7" display="https://podminky.urs.cz/item/CS_URS_2024_01/184911432"/>
    <hyperlink ref="F131" r:id="rId8" display="https://podminky.urs.cz/item/CS_URS_2024_01/185803106"/>
    <hyperlink ref="F135" r:id="rId9" display="https://podminky.urs.cz/item/CS_URS_2024_01/185804311"/>
    <hyperlink ref="F140" r:id="rId10" display="https://podminky.urs.cz/item/CS_URS_2024_01/185851121"/>
    <hyperlink ref="F144" r:id="rId11" display="https://podminky.urs.cz/item/CS_URS_2024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21"/>
      <c r="C3" s="22"/>
      <c r="D3" s="22"/>
      <c r="E3" s="22"/>
      <c r="F3" s="22"/>
      <c r="G3" s="22"/>
      <c r="H3" s="23"/>
    </row>
    <row r="4" s="1" customFormat="1" ht="24.96" customHeight="1">
      <c r="B4" s="23"/>
      <c r="C4" s="24" t="s">
        <v>1306</v>
      </c>
      <c r="H4" s="23"/>
    </row>
    <row r="5" s="1" customFormat="1" ht="12" customHeight="1">
      <c r="B5" s="23"/>
      <c r="C5" s="27" t="s">
        <v>14</v>
      </c>
      <c r="D5" s="37" t="s">
        <v>15</v>
      </c>
      <c r="E5" s="1"/>
      <c r="F5" s="1"/>
      <c r="H5" s="23"/>
    </row>
    <row r="6" s="1" customFormat="1" ht="36.96" customHeight="1">
      <c r="B6" s="23"/>
      <c r="C6" s="30" t="s">
        <v>17</v>
      </c>
      <c r="D6" s="31" t="s">
        <v>18</v>
      </c>
      <c r="E6" s="1"/>
      <c r="F6" s="1"/>
      <c r="H6" s="23"/>
    </row>
    <row r="7" s="1" customFormat="1" ht="16.5" customHeight="1">
      <c r="B7" s="23"/>
      <c r="C7" s="33" t="s">
        <v>23</v>
      </c>
      <c r="D7" s="65" t="str">
        <f>'Rekapitulace stavby'!AN8</f>
        <v>2. 11. 2021</v>
      </c>
      <c r="H7" s="23"/>
    </row>
    <row r="8" s="2" customFormat="1" ht="10.8" customHeight="1">
      <c r="A8" s="39"/>
      <c r="B8" s="40"/>
      <c r="C8" s="39"/>
      <c r="D8" s="39"/>
      <c r="E8" s="39"/>
      <c r="F8" s="39"/>
      <c r="G8" s="39"/>
      <c r="H8" s="40"/>
    </row>
    <row r="9" s="11" customFormat="1" ht="29.28" customHeight="1">
      <c r="A9" s="142"/>
      <c r="B9" s="143"/>
      <c r="C9" s="144" t="s">
        <v>52</v>
      </c>
      <c r="D9" s="145" t="s">
        <v>53</v>
      </c>
      <c r="E9" s="145" t="s">
        <v>136</v>
      </c>
      <c r="F9" s="146" t="s">
        <v>1307</v>
      </c>
      <c r="G9" s="142"/>
      <c r="H9" s="143"/>
    </row>
    <row r="10" s="2" customFormat="1" ht="26.4" customHeight="1">
      <c r="A10" s="39"/>
      <c r="B10" s="40"/>
      <c r="C10" s="228" t="s">
        <v>1308</v>
      </c>
      <c r="D10" s="228" t="s">
        <v>83</v>
      </c>
      <c r="E10" s="39"/>
      <c r="F10" s="39"/>
      <c r="G10" s="39"/>
      <c r="H10" s="40"/>
    </row>
    <row r="11" s="2" customFormat="1" ht="16.8" customHeight="1">
      <c r="A11" s="39"/>
      <c r="B11" s="40"/>
      <c r="C11" s="229" t="s">
        <v>219</v>
      </c>
      <c r="D11" s="230" t="s">
        <v>3</v>
      </c>
      <c r="E11" s="231" t="s">
        <v>3</v>
      </c>
      <c r="F11" s="232">
        <v>1066.8</v>
      </c>
      <c r="G11" s="39"/>
      <c r="H11" s="40"/>
    </row>
    <row r="12" s="2" customFormat="1" ht="16.8" customHeight="1">
      <c r="A12" s="39"/>
      <c r="B12" s="40"/>
      <c r="C12" s="233" t="s">
        <v>219</v>
      </c>
      <c r="D12" s="233" t="s">
        <v>456</v>
      </c>
      <c r="E12" s="20" t="s">
        <v>3</v>
      </c>
      <c r="F12" s="234">
        <v>1066.8</v>
      </c>
      <c r="G12" s="39"/>
      <c r="H12" s="40"/>
    </row>
    <row r="13" s="2" customFormat="1" ht="16.8" customHeight="1">
      <c r="A13" s="39"/>
      <c r="B13" s="40"/>
      <c r="C13" s="235" t="s">
        <v>1309</v>
      </c>
      <c r="D13" s="39"/>
      <c r="E13" s="39"/>
      <c r="F13" s="39"/>
      <c r="G13" s="39"/>
      <c r="H13" s="40"/>
    </row>
    <row r="14" s="2" customFormat="1" ht="16.8" customHeight="1">
      <c r="A14" s="39"/>
      <c r="B14" s="40"/>
      <c r="C14" s="233" t="s">
        <v>451</v>
      </c>
      <c r="D14" s="233" t="s">
        <v>452</v>
      </c>
      <c r="E14" s="20" t="s">
        <v>233</v>
      </c>
      <c r="F14" s="234">
        <v>1066.8</v>
      </c>
      <c r="G14" s="39"/>
      <c r="H14" s="40"/>
    </row>
    <row r="15" s="2" customFormat="1" ht="16.8" customHeight="1">
      <c r="A15" s="39"/>
      <c r="B15" s="40"/>
      <c r="C15" s="233" t="s">
        <v>425</v>
      </c>
      <c r="D15" s="233" t="s">
        <v>426</v>
      </c>
      <c r="E15" s="20" t="s">
        <v>233</v>
      </c>
      <c r="F15" s="234">
        <v>1134.9000000000001</v>
      </c>
      <c r="G15" s="39"/>
      <c r="H15" s="40"/>
    </row>
    <row r="16" s="2" customFormat="1" ht="16.8" customHeight="1">
      <c r="A16" s="39"/>
      <c r="B16" s="40"/>
      <c r="C16" s="233" t="s">
        <v>466</v>
      </c>
      <c r="D16" s="233" t="s">
        <v>467</v>
      </c>
      <c r="E16" s="20" t="s">
        <v>233</v>
      </c>
      <c r="F16" s="234">
        <v>1066.8</v>
      </c>
      <c r="G16" s="39"/>
      <c r="H16" s="40"/>
    </row>
    <row r="17" s="2" customFormat="1" ht="16.8" customHeight="1">
      <c r="A17" s="39"/>
      <c r="B17" s="40"/>
      <c r="C17" s="233" t="s">
        <v>528</v>
      </c>
      <c r="D17" s="233" t="s">
        <v>529</v>
      </c>
      <c r="E17" s="20" t="s">
        <v>233</v>
      </c>
      <c r="F17" s="234">
        <v>1066.8</v>
      </c>
      <c r="G17" s="39"/>
      <c r="H17" s="40"/>
    </row>
    <row r="18" s="2" customFormat="1" ht="16.8" customHeight="1">
      <c r="A18" s="39"/>
      <c r="B18" s="40"/>
      <c r="C18" s="229" t="s">
        <v>221</v>
      </c>
      <c r="D18" s="230" t="s">
        <v>3</v>
      </c>
      <c r="E18" s="231" t="s">
        <v>3</v>
      </c>
      <c r="F18" s="232">
        <v>208</v>
      </c>
      <c r="G18" s="39"/>
      <c r="H18" s="40"/>
    </row>
    <row r="19" s="2" customFormat="1" ht="16.8" customHeight="1">
      <c r="A19" s="39"/>
      <c r="B19" s="40"/>
      <c r="C19" s="233" t="s">
        <v>221</v>
      </c>
      <c r="D19" s="233" t="s">
        <v>222</v>
      </c>
      <c r="E19" s="20" t="s">
        <v>3</v>
      </c>
      <c r="F19" s="234">
        <v>208</v>
      </c>
      <c r="G19" s="39"/>
      <c r="H19" s="40"/>
    </row>
    <row r="20" s="2" customFormat="1" ht="16.8" customHeight="1">
      <c r="A20" s="39"/>
      <c r="B20" s="40"/>
      <c r="C20" s="235" t="s">
        <v>1309</v>
      </c>
      <c r="D20" s="39"/>
      <c r="E20" s="39"/>
      <c r="F20" s="39"/>
      <c r="G20" s="39"/>
      <c r="H20" s="40"/>
    </row>
    <row r="21" s="2" customFormat="1">
      <c r="A21" s="39"/>
      <c r="B21" s="40"/>
      <c r="C21" s="233" t="s">
        <v>400</v>
      </c>
      <c r="D21" s="233" t="s">
        <v>401</v>
      </c>
      <c r="E21" s="20" t="s">
        <v>317</v>
      </c>
      <c r="F21" s="234">
        <v>208</v>
      </c>
      <c r="G21" s="39"/>
      <c r="H21" s="40"/>
    </row>
    <row r="22" s="2" customFormat="1">
      <c r="A22" s="39"/>
      <c r="B22" s="40"/>
      <c r="C22" s="233" t="s">
        <v>337</v>
      </c>
      <c r="D22" s="233" t="s">
        <v>338</v>
      </c>
      <c r="E22" s="20" t="s">
        <v>324</v>
      </c>
      <c r="F22" s="234">
        <v>33.280000000000001</v>
      </c>
      <c r="G22" s="39"/>
      <c r="H22" s="40"/>
    </row>
    <row r="23" s="2" customFormat="1" ht="16.8" customHeight="1">
      <c r="A23" s="39"/>
      <c r="B23" s="40"/>
      <c r="C23" s="229" t="s">
        <v>223</v>
      </c>
      <c r="D23" s="230" t="s">
        <v>3</v>
      </c>
      <c r="E23" s="231" t="s">
        <v>3</v>
      </c>
      <c r="F23" s="232">
        <v>125</v>
      </c>
      <c r="G23" s="39"/>
      <c r="H23" s="40"/>
    </row>
    <row r="24" s="2" customFormat="1" ht="16.8" customHeight="1">
      <c r="A24" s="39"/>
      <c r="B24" s="40"/>
      <c r="C24" s="233" t="s">
        <v>223</v>
      </c>
      <c r="D24" s="233" t="s">
        <v>224</v>
      </c>
      <c r="E24" s="20" t="s">
        <v>3</v>
      </c>
      <c r="F24" s="234">
        <v>125</v>
      </c>
      <c r="G24" s="39"/>
      <c r="H24" s="40"/>
    </row>
    <row r="25" s="2" customFormat="1" ht="16.8" customHeight="1">
      <c r="A25" s="39"/>
      <c r="B25" s="40"/>
      <c r="C25" s="235" t="s">
        <v>1309</v>
      </c>
      <c r="D25" s="39"/>
      <c r="E25" s="39"/>
      <c r="F25" s="39"/>
      <c r="G25" s="39"/>
      <c r="H25" s="40"/>
    </row>
    <row r="26" s="2" customFormat="1" ht="16.8" customHeight="1">
      <c r="A26" s="39"/>
      <c r="B26" s="40"/>
      <c r="C26" s="233" t="s">
        <v>345</v>
      </c>
      <c r="D26" s="233" t="s">
        <v>346</v>
      </c>
      <c r="E26" s="20" t="s">
        <v>324</v>
      </c>
      <c r="F26" s="234">
        <v>125</v>
      </c>
      <c r="G26" s="39"/>
      <c r="H26" s="40"/>
    </row>
    <row r="27" s="2" customFormat="1" ht="16.8" customHeight="1">
      <c r="A27" s="39"/>
      <c r="B27" s="40"/>
      <c r="C27" s="233" t="s">
        <v>386</v>
      </c>
      <c r="D27" s="233" t="s">
        <v>387</v>
      </c>
      <c r="E27" s="20" t="s">
        <v>324</v>
      </c>
      <c r="F27" s="234">
        <v>716.67999999999995</v>
      </c>
      <c r="G27" s="39"/>
      <c r="H27" s="40"/>
    </row>
    <row r="28" s="2" customFormat="1" ht="16.8" customHeight="1">
      <c r="A28" s="39"/>
      <c r="B28" s="40"/>
      <c r="C28" s="229" t="s">
        <v>225</v>
      </c>
      <c r="D28" s="230" t="s">
        <v>3</v>
      </c>
      <c r="E28" s="231" t="s">
        <v>3</v>
      </c>
      <c r="F28" s="232">
        <v>73</v>
      </c>
      <c r="G28" s="39"/>
      <c r="H28" s="40"/>
    </row>
    <row r="29" s="2" customFormat="1" ht="16.8" customHeight="1">
      <c r="A29" s="39"/>
      <c r="B29" s="40"/>
      <c r="C29" s="233" t="s">
        <v>225</v>
      </c>
      <c r="D29" s="233" t="s">
        <v>226</v>
      </c>
      <c r="E29" s="20" t="s">
        <v>3</v>
      </c>
      <c r="F29" s="234">
        <v>73</v>
      </c>
      <c r="G29" s="39"/>
      <c r="H29" s="40"/>
    </row>
    <row r="30" s="2" customFormat="1" ht="16.8" customHeight="1">
      <c r="A30" s="39"/>
      <c r="B30" s="40"/>
      <c r="C30" s="235" t="s">
        <v>1309</v>
      </c>
      <c r="D30" s="39"/>
      <c r="E30" s="39"/>
      <c r="F30" s="39"/>
      <c r="G30" s="39"/>
      <c r="H30" s="40"/>
    </row>
    <row r="31" s="2" customFormat="1" ht="16.8" customHeight="1">
      <c r="A31" s="39"/>
      <c r="B31" s="40"/>
      <c r="C31" s="233" t="s">
        <v>504</v>
      </c>
      <c r="D31" s="233" t="s">
        <v>505</v>
      </c>
      <c r="E31" s="20" t="s">
        <v>317</v>
      </c>
      <c r="F31" s="234">
        <v>73</v>
      </c>
      <c r="G31" s="39"/>
      <c r="H31" s="40"/>
    </row>
    <row r="32" s="2" customFormat="1" ht="16.8" customHeight="1">
      <c r="A32" s="39"/>
      <c r="B32" s="40"/>
      <c r="C32" s="233" t="s">
        <v>510</v>
      </c>
      <c r="D32" s="233" t="s">
        <v>511</v>
      </c>
      <c r="E32" s="20" t="s">
        <v>317</v>
      </c>
      <c r="F32" s="234">
        <v>73</v>
      </c>
      <c r="G32" s="39"/>
      <c r="H32" s="40"/>
    </row>
    <row r="33" s="2" customFormat="1" ht="16.8" customHeight="1">
      <c r="A33" s="39"/>
      <c r="B33" s="40"/>
      <c r="C33" s="229" t="s">
        <v>227</v>
      </c>
      <c r="D33" s="230" t="s">
        <v>3</v>
      </c>
      <c r="E33" s="231" t="s">
        <v>3</v>
      </c>
      <c r="F33" s="232">
        <v>612.85000000000002</v>
      </c>
      <c r="G33" s="39"/>
      <c r="H33" s="40"/>
    </row>
    <row r="34" s="2" customFormat="1" ht="16.8" customHeight="1">
      <c r="A34" s="39"/>
      <c r="B34" s="40"/>
      <c r="C34" s="233" t="s">
        <v>227</v>
      </c>
      <c r="D34" s="233" t="s">
        <v>329</v>
      </c>
      <c r="E34" s="20" t="s">
        <v>3</v>
      </c>
      <c r="F34" s="234">
        <v>612.85000000000002</v>
      </c>
      <c r="G34" s="39"/>
      <c r="H34" s="40"/>
    </row>
    <row r="35" s="2" customFormat="1" ht="16.8" customHeight="1">
      <c r="A35" s="39"/>
      <c r="B35" s="40"/>
      <c r="C35" s="235" t="s">
        <v>1309</v>
      </c>
      <c r="D35" s="39"/>
      <c r="E35" s="39"/>
      <c r="F35" s="39"/>
      <c r="G35" s="39"/>
      <c r="H35" s="40"/>
    </row>
    <row r="36" s="2" customFormat="1">
      <c r="A36" s="39"/>
      <c r="B36" s="40"/>
      <c r="C36" s="233" t="s">
        <v>322</v>
      </c>
      <c r="D36" s="233" t="s">
        <v>323</v>
      </c>
      <c r="E36" s="20" t="s">
        <v>324</v>
      </c>
      <c r="F36" s="234">
        <v>612.85000000000002</v>
      </c>
      <c r="G36" s="39"/>
      <c r="H36" s="40"/>
    </row>
    <row r="37" s="2" customFormat="1">
      <c r="A37" s="39"/>
      <c r="B37" s="40"/>
      <c r="C37" s="233" t="s">
        <v>552</v>
      </c>
      <c r="D37" s="233" t="s">
        <v>546</v>
      </c>
      <c r="E37" s="20" t="s">
        <v>538</v>
      </c>
      <c r="F37" s="234">
        <v>919.27499999999998</v>
      </c>
      <c r="G37" s="39"/>
      <c r="H37" s="40"/>
    </row>
    <row r="38" s="2" customFormat="1" ht="16.8" customHeight="1">
      <c r="A38" s="39"/>
      <c r="B38" s="40"/>
      <c r="C38" s="229" t="s">
        <v>229</v>
      </c>
      <c r="D38" s="230" t="s">
        <v>3</v>
      </c>
      <c r="E38" s="231" t="s">
        <v>3</v>
      </c>
      <c r="F38" s="232">
        <v>853.39999999999998</v>
      </c>
      <c r="G38" s="39"/>
      <c r="H38" s="40"/>
    </row>
    <row r="39" s="2" customFormat="1" ht="16.8" customHeight="1">
      <c r="A39" s="39"/>
      <c r="B39" s="40"/>
      <c r="C39" s="233" t="s">
        <v>229</v>
      </c>
      <c r="D39" s="233" t="s">
        <v>230</v>
      </c>
      <c r="E39" s="20" t="s">
        <v>3</v>
      </c>
      <c r="F39" s="234">
        <v>853.39999999999998</v>
      </c>
      <c r="G39" s="39"/>
      <c r="H39" s="40"/>
    </row>
    <row r="40" s="2" customFormat="1" ht="16.8" customHeight="1">
      <c r="A40" s="39"/>
      <c r="B40" s="40"/>
      <c r="C40" s="235" t="s">
        <v>1309</v>
      </c>
      <c r="D40" s="39"/>
      <c r="E40" s="39"/>
      <c r="F40" s="39"/>
      <c r="G40" s="39"/>
      <c r="H40" s="40"/>
    </row>
    <row r="41" s="2" customFormat="1">
      <c r="A41" s="39"/>
      <c r="B41" s="40"/>
      <c r="C41" s="233" t="s">
        <v>331</v>
      </c>
      <c r="D41" s="233" t="s">
        <v>332</v>
      </c>
      <c r="E41" s="20" t="s">
        <v>324</v>
      </c>
      <c r="F41" s="234">
        <v>853.39999999999998</v>
      </c>
      <c r="G41" s="39"/>
      <c r="H41" s="40"/>
    </row>
    <row r="42" s="2" customFormat="1" ht="16.8" customHeight="1">
      <c r="A42" s="39"/>
      <c r="B42" s="40"/>
      <c r="C42" s="233" t="s">
        <v>386</v>
      </c>
      <c r="D42" s="233" t="s">
        <v>387</v>
      </c>
      <c r="E42" s="20" t="s">
        <v>324</v>
      </c>
      <c r="F42" s="234">
        <v>716.67999999999995</v>
      </c>
      <c r="G42" s="39"/>
      <c r="H42" s="40"/>
    </row>
    <row r="43" s="2" customFormat="1" ht="16.8" customHeight="1">
      <c r="A43" s="39"/>
      <c r="B43" s="40"/>
      <c r="C43" s="229" t="s">
        <v>231</v>
      </c>
      <c r="D43" s="230" t="s">
        <v>232</v>
      </c>
      <c r="E43" s="231" t="s">
        <v>233</v>
      </c>
      <c r="F43" s="232">
        <v>1225.7000000000001</v>
      </c>
      <c r="G43" s="39"/>
      <c r="H43" s="40"/>
    </row>
    <row r="44" s="2" customFormat="1" ht="16.8" customHeight="1">
      <c r="A44" s="39"/>
      <c r="B44" s="40"/>
      <c r="C44" s="233" t="s">
        <v>231</v>
      </c>
      <c r="D44" s="233" t="s">
        <v>440</v>
      </c>
      <c r="E44" s="20" t="s">
        <v>3</v>
      </c>
      <c r="F44" s="234">
        <v>1225.7000000000001</v>
      </c>
      <c r="G44" s="39"/>
      <c r="H44" s="40"/>
    </row>
    <row r="45" s="2" customFormat="1" ht="16.8" customHeight="1">
      <c r="A45" s="39"/>
      <c r="B45" s="40"/>
      <c r="C45" s="235" t="s">
        <v>1309</v>
      </c>
      <c r="D45" s="39"/>
      <c r="E45" s="39"/>
      <c r="F45" s="39"/>
      <c r="G45" s="39"/>
      <c r="H45" s="40"/>
    </row>
    <row r="46" s="2" customFormat="1" ht="16.8" customHeight="1">
      <c r="A46" s="39"/>
      <c r="B46" s="40"/>
      <c r="C46" s="233" t="s">
        <v>434</v>
      </c>
      <c r="D46" s="233" t="s">
        <v>435</v>
      </c>
      <c r="E46" s="20" t="s">
        <v>233</v>
      </c>
      <c r="F46" s="234">
        <v>1225.7000000000001</v>
      </c>
      <c r="G46" s="39"/>
      <c r="H46" s="40"/>
    </row>
    <row r="47" s="2" customFormat="1">
      <c r="A47" s="39"/>
      <c r="B47" s="40"/>
      <c r="C47" s="233" t="s">
        <v>322</v>
      </c>
      <c r="D47" s="233" t="s">
        <v>323</v>
      </c>
      <c r="E47" s="20" t="s">
        <v>324</v>
      </c>
      <c r="F47" s="234">
        <v>612.85000000000002</v>
      </c>
      <c r="G47" s="39"/>
      <c r="H47" s="40"/>
    </row>
    <row r="48" s="2" customFormat="1" ht="16.8" customHeight="1">
      <c r="A48" s="39"/>
      <c r="B48" s="40"/>
      <c r="C48" s="233" t="s">
        <v>358</v>
      </c>
      <c r="D48" s="233" t="s">
        <v>359</v>
      </c>
      <c r="E48" s="20" t="s">
        <v>233</v>
      </c>
      <c r="F48" s="234">
        <v>1225.7000000000001</v>
      </c>
      <c r="G48" s="39"/>
      <c r="H48" s="40"/>
    </row>
    <row r="49" s="2" customFormat="1" ht="16.8" customHeight="1">
      <c r="A49" s="39"/>
      <c r="B49" s="40"/>
      <c r="C49" s="233" t="s">
        <v>443</v>
      </c>
      <c r="D49" s="233" t="s">
        <v>444</v>
      </c>
      <c r="E49" s="20" t="s">
        <v>233</v>
      </c>
      <c r="F49" s="234">
        <v>2451.4000000000001</v>
      </c>
      <c r="G49" s="39"/>
      <c r="H49" s="40"/>
    </row>
    <row r="50" s="2" customFormat="1">
      <c r="A50" s="39"/>
      <c r="B50" s="40"/>
      <c r="C50" s="233" t="s">
        <v>514</v>
      </c>
      <c r="D50" s="233" t="s">
        <v>515</v>
      </c>
      <c r="E50" s="20" t="s">
        <v>233</v>
      </c>
      <c r="F50" s="234">
        <v>1470.8399999999999</v>
      </c>
      <c r="G50" s="39"/>
      <c r="H50" s="40"/>
    </row>
    <row r="51" s="2" customFormat="1" ht="16.8" customHeight="1">
      <c r="A51" s="39"/>
      <c r="B51" s="40"/>
      <c r="C51" s="229" t="s">
        <v>236</v>
      </c>
      <c r="D51" s="230" t="s">
        <v>237</v>
      </c>
      <c r="E51" s="231" t="s">
        <v>233</v>
      </c>
      <c r="F51" s="232">
        <v>1134.9000000000001</v>
      </c>
      <c r="G51" s="39"/>
      <c r="H51" s="40"/>
    </row>
    <row r="52" s="2" customFormat="1" ht="16.8" customHeight="1">
      <c r="A52" s="39"/>
      <c r="B52" s="40"/>
      <c r="C52" s="233" t="s">
        <v>236</v>
      </c>
      <c r="D52" s="233" t="s">
        <v>431</v>
      </c>
      <c r="E52" s="20" t="s">
        <v>3</v>
      </c>
      <c r="F52" s="234">
        <v>1134.9000000000001</v>
      </c>
      <c r="G52" s="39"/>
      <c r="H52" s="40"/>
    </row>
    <row r="53" s="2" customFormat="1" ht="16.8" customHeight="1">
      <c r="A53" s="39"/>
      <c r="B53" s="40"/>
      <c r="C53" s="235" t="s">
        <v>1309</v>
      </c>
      <c r="D53" s="39"/>
      <c r="E53" s="39"/>
      <c r="F53" s="39"/>
      <c r="G53" s="39"/>
      <c r="H53" s="40"/>
    </row>
    <row r="54" s="2" customFormat="1" ht="16.8" customHeight="1">
      <c r="A54" s="39"/>
      <c r="B54" s="40"/>
      <c r="C54" s="233" t="s">
        <v>425</v>
      </c>
      <c r="D54" s="233" t="s">
        <v>426</v>
      </c>
      <c r="E54" s="20" t="s">
        <v>233</v>
      </c>
      <c r="F54" s="234">
        <v>1134.9000000000001</v>
      </c>
      <c r="G54" s="39"/>
      <c r="H54" s="40"/>
    </row>
    <row r="55" s="2" customFormat="1" ht="16.8" customHeight="1">
      <c r="A55" s="39"/>
      <c r="B55" s="40"/>
      <c r="C55" s="233" t="s">
        <v>434</v>
      </c>
      <c r="D55" s="233" t="s">
        <v>435</v>
      </c>
      <c r="E55" s="20" t="s">
        <v>233</v>
      </c>
      <c r="F55" s="234">
        <v>1225.7000000000001</v>
      </c>
      <c r="G55" s="39"/>
      <c r="H55" s="40"/>
    </row>
    <row r="56" s="2" customFormat="1" ht="16.8" customHeight="1">
      <c r="A56" s="39"/>
      <c r="B56" s="40"/>
      <c r="C56" s="233" t="s">
        <v>521</v>
      </c>
      <c r="D56" s="233" t="s">
        <v>522</v>
      </c>
      <c r="E56" s="20" t="s">
        <v>233</v>
      </c>
      <c r="F56" s="234">
        <v>1134.9000000000001</v>
      </c>
      <c r="G56" s="39"/>
      <c r="H56" s="40"/>
    </row>
    <row r="57" s="2" customFormat="1" ht="16.8" customHeight="1">
      <c r="A57" s="39"/>
      <c r="B57" s="40"/>
      <c r="C57" s="229" t="s">
        <v>239</v>
      </c>
      <c r="D57" s="230" t="s">
        <v>3</v>
      </c>
      <c r="E57" s="231" t="s">
        <v>3</v>
      </c>
      <c r="F57" s="232">
        <v>33.280000000000001</v>
      </c>
      <c r="G57" s="39"/>
      <c r="H57" s="40"/>
    </row>
    <row r="58" s="2" customFormat="1" ht="16.8" customHeight="1">
      <c r="A58" s="39"/>
      <c r="B58" s="40"/>
      <c r="C58" s="233" t="s">
        <v>239</v>
      </c>
      <c r="D58" s="233" t="s">
        <v>342</v>
      </c>
      <c r="E58" s="20" t="s">
        <v>3</v>
      </c>
      <c r="F58" s="234">
        <v>33.280000000000001</v>
      </c>
      <c r="G58" s="39"/>
      <c r="H58" s="40"/>
    </row>
    <row r="59" s="2" customFormat="1" ht="16.8" customHeight="1">
      <c r="A59" s="39"/>
      <c r="B59" s="40"/>
      <c r="C59" s="235" t="s">
        <v>1309</v>
      </c>
      <c r="D59" s="39"/>
      <c r="E59" s="39"/>
      <c r="F59" s="39"/>
      <c r="G59" s="39"/>
      <c r="H59" s="40"/>
    </row>
    <row r="60" s="2" customFormat="1">
      <c r="A60" s="39"/>
      <c r="B60" s="40"/>
      <c r="C60" s="233" t="s">
        <v>337</v>
      </c>
      <c r="D60" s="233" t="s">
        <v>338</v>
      </c>
      <c r="E60" s="20" t="s">
        <v>324</v>
      </c>
      <c r="F60" s="234">
        <v>33.280000000000001</v>
      </c>
      <c r="G60" s="39"/>
      <c r="H60" s="40"/>
    </row>
    <row r="61" s="2" customFormat="1" ht="16.8" customHeight="1">
      <c r="A61" s="39"/>
      <c r="B61" s="40"/>
      <c r="C61" s="233" t="s">
        <v>386</v>
      </c>
      <c r="D61" s="233" t="s">
        <v>387</v>
      </c>
      <c r="E61" s="20" t="s">
        <v>324</v>
      </c>
      <c r="F61" s="234">
        <v>716.67999999999995</v>
      </c>
      <c r="G61" s="39"/>
      <c r="H61" s="40"/>
    </row>
    <row r="62" s="2" customFormat="1" ht="16.8" customHeight="1">
      <c r="A62" s="39"/>
      <c r="B62" s="40"/>
      <c r="C62" s="229" t="s">
        <v>241</v>
      </c>
      <c r="D62" s="230" t="s">
        <v>242</v>
      </c>
      <c r="E62" s="231" t="s">
        <v>233</v>
      </c>
      <c r="F62" s="232">
        <v>606</v>
      </c>
      <c r="G62" s="39"/>
      <c r="H62" s="40"/>
    </row>
    <row r="63" s="2" customFormat="1" ht="16.8" customHeight="1">
      <c r="A63" s="39"/>
      <c r="B63" s="40"/>
      <c r="C63" s="233" t="s">
        <v>241</v>
      </c>
      <c r="D63" s="233" t="s">
        <v>243</v>
      </c>
      <c r="E63" s="20" t="s">
        <v>3</v>
      </c>
      <c r="F63" s="234">
        <v>606</v>
      </c>
      <c r="G63" s="39"/>
      <c r="H63" s="40"/>
    </row>
    <row r="64" s="2" customFormat="1" ht="16.8" customHeight="1">
      <c r="A64" s="39"/>
      <c r="B64" s="40"/>
      <c r="C64" s="235" t="s">
        <v>1309</v>
      </c>
      <c r="D64" s="39"/>
      <c r="E64" s="39"/>
      <c r="F64" s="39"/>
      <c r="G64" s="39"/>
      <c r="H64" s="40"/>
    </row>
    <row r="65" s="2" customFormat="1" ht="16.8" customHeight="1">
      <c r="A65" s="39"/>
      <c r="B65" s="40"/>
      <c r="C65" s="233" t="s">
        <v>365</v>
      </c>
      <c r="D65" s="233" t="s">
        <v>366</v>
      </c>
      <c r="E65" s="20" t="s">
        <v>233</v>
      </c>
      <c r="F65" s="234">
        <v>606</v>
      </c>
      <c r="G65" s="39"/>
      <c r="H65" s="40"/>
    </row>
    <row r="66" s="2" customFormat="1" ht="16.8" customHeight="1">
      <c r="A66" s="39"/>
      <c r="B66" s="40"/>
      <c r="C66" s="233" t="s">
        <v>373</v>
      </c>
      <c r="D66" s="233" t="s">
        <v>374</v>
      </c>
      <c r="E66" s="20" t="s">
        <v>375</v>
      </c>
      <c r="F66" s="234">
        <v>30.300000000000001</v>
      </c>
      <c r="G66" s="39"/>
      <c r="H66" s="40"/>
    </row>
    <row r="67" s="2" customFormat="1" ht="16.8" customHeight="1">
      <c r="A67" s="39"/>
      <c r="B67" s="40"/>
      <c r="C67" s="229" t="s">
        <v>244</v>
      </c>
      <c r="D67" s="230" t="s">
        <v>245</v>
      </c>
      <c r="E67" s="231" t="s">
        <v>233</v>
      </c>
      <c r="F67" s="232">
        <v>1016</v>
      </c>
      <c r="G67" s="39"/>
      <c r="H67" s="40"/>
    </row>
    <row r="68" s="2" customFormat="1" ht="16.8" customHeight="1">
      <c r="A68" s="39"/>
      <c r="B68" s="40"/>
      <c r="C68" s="233" t="s">
        <v>244</v>
      </c>
      <c r="D68" s="233" t="s">
        <v>477</v>
      </c>
      <c r="E68" s="20" t="s">
        <v>3</v>
      </c>
      <c r="F68" s="234">
        <v>1016</v>
      </c>
      <c r="G68" s="39"/>
      <c r="H68" s="40"/>
    </row>
    <row r="69" s="2" customFormat="1" ht="16.8" customHeight="1">
      <c r="A69" s="39"/>
      <c r="B69" s="40"/>
      <c r="C69" s="235" t="s">
        <v>1309</v>
      </c>
      <c r="D69" s="39"/>
      <c r="E69" s="39"/>
      <c r="F69" s="39"/>
      <c r="G69" s="39"/>
      <c r="H69" s="40"/>
    </row>
    <row r="70" s="2" customFormat="1">
      <c r="A70" s="39"/>
      <c r="B70" s="40"/>
      <c r="C70" s="233" t="s">
        <v>472</v>
      </c>
      <c r="D70" s="233" t="s">
        <v>473</v>
      </c>
      <c r="E70" s="20" t="s">
        <v>233</v>
      </c>
      <c r="F70" s="234">
        <v>1016</v>
      </c>
      <c r="G70" s="39"/>
      <c r="H70" s="40"/>
    </row>
    <row r="71" s="2" customFormat="1" ht="16.8" customHeight="1">
      <c r="A71" s="39"/>
      <c r="B71" s="40"/>
      <c r="C71" s="233" t="s">
        <v>451</v>
      </c>
      <c r="D71" s="233" t="s">
        <v>452</v>
      </c>
      <c r="E71" s="20" t="s">
        <v>233</v>
      </c>
      <c r="F71" s="234">
        <v>1066.8</v>
      </c>
      <c r="G71" s="39"/>
      <c r="H71" s="40"/>
    </row>
    <row r="72" s="2" customFormat="1" ht="16.8" customHeight="1">
      <c r="A72" s="39"/>
      <c r="B72" s="40"/>
      <c r="C72" s="233" t="s">
        <v>459</v>
      </c>
      <c r="D72" s="233" t="s">
        <v>460</v>
      </c>
      <c r="E72" s="20" t="s">
        <v>233</v>
      </c>
      <c r="F72" s="234">
        <v>1016</v>
      </c>
      <c r="G72" s="39"/>
      <c r="H72" s="40"/>
    </row>
    <row r="73" s="2" customFormat="1" ht="16.8" customHeight="1">
      <c r="A73" s="39"/>
      <c r="B73" s="40"/>
      <c r="C73" s="229" t="s">
        <v>247</v>
      </c>
      <c r="D73" s="230" t="s">
        <v>3</v>
      </c>
      <c r="E73" s="231" t="s">
        <v>3</v>
      </c>
      <c r="F73" s="232">
        <v>45</v>
      </c>
      <c r="G73" s="39"/>
      <c r="H73" s="40"/>
    </row>
    <row r="74" s="2" customFormat="1" ht="16.8" customHeight="1">
      <c r="A74" s="39"/>
      <c r="B74" s="40"/>
      <c r="C74" s="233" t="s">
        <v>247</v>
      </c>
      <c r="D74" s="233" t="s">
        <v>248</v>
      </c>
      <c r="E74" s="20" t="s">
        <v>3</v>
      </c>
      <c r="F74" s="234">
        <v>45</v>
      </c>
      <c r="G74" s="39"/>
      <c r="H74" s="40"/>
    </row>
    <row r="75" s="2" customFormat="1" ht="16.8" customHeight="1">
      <c r="A75" s="39"/>
      <c r="B75" s="40"/>
      <c r="C75" s="235" t="s">
        <v>1309</v>
      </c>
      <c r="D75" s="39"/>
      <c r="E75" s="39"/>
      <c r="F75" s="39"/>
      <c r="G75" s="39"/>
      <c r="H75" s="40"/>
    </row>
    <row r="76" s="2" customFormat="1" ht="16.8" customHeight="1">
      <c r="A76" s="39"/>
      <c r="B76" s="40"/>
      <c r="C76" s="233" t="s">
        <v>351</v>
      </c>
      <c r="D76" s="233" t="s">
        <v>352</v>
      </c>
      <c r="E76" s="20" t="s">
        <v>324</v>
      </c>
      <c r="F76" s="234">
        <v>45</v>
      </c>
      <c r="G76" s="39"/>
      <c r="H76" s="40"/>
    </row>
    <row r="77" s="2" customFormat="1" ht="16.8" customHeight="1">
      <c r="A77" s="39"/>
      <c r="B77" s="40"/>
      <c r="C77" s="233" t="s">
        <v>386</v>
      </c>
      <c r="D77" s="233" t="s">
        <v>387</v>
      </c>
      <c r="E77" s="20" t="s">
        <v>324</v>
      </c>
      <c r="F77" s="234">
        <v>716.67999999999995</v>
      </c>
      <c r="G77" s="39"/>
      <c r="H77" s="40"/>
    </row>
    <row r="78" s="2" customFormat="1" ht="26.4" customHeight="1">
      <c r="A78" s="39"/>
      <c r="B78" s="40"/>
      <c r="C78" s="228" t="s">
        <v>1310</v>
      </c>
      <c r="D78" s="228" t="s">
        <v>87</v>
      </c>
      <c r="E78" s="39"/>
      <c r="F78" s="39"/>
      <c r="G78" s="39"/>
      <c r="H78" s="40"/>
    </row>
    <row r="79" s="2" customFormat="1" ht="16.8" customHeight="1">
      <c r="A79" s="39"/>
      <c r="B79" s="40"/>
      <c r="C79" s="229" t="s">
        <v>561</v>
      </c>
      <c r="D79" s="230" t="s">
        <v>3</v>
      </c>
      <c r="E79" s="231" t="s">
        <v>217</v>
      </c>
      <c r="F79" s="232">
        <v>42</v>
      </c>
      <c r="G79" s="39"/>
      <c r="H79" s="40"/>
    </row>
    <row r="80" s="2" customFormat="1" ht="16.8" customHeight="1">
      <c r="A80" s="39"/>
      <c r="B80" s="40"/>
      <c r="C80" s="233" t="s">
        <v>561</v>
      </c>
      <c r="D80" s="233" t="s">
        <v>535</v>
      </c>
      <c r="E80" s="20" t="s">
        <v>3</v>
      </c>
      <c r="F80" s="234">
        <v>42</v>
      </c>
      <c r="G80" s="39"/>
      <c r="H80" s="40"/>
    </row>
    <row r="81" s="2" customFormat="1" ht="16.8" customHeight="1">
      <c r="A81" s="39"/>
      <c r="B81" s="40"/>
      <c r="C81" s="235" t="s">
        <v>1309</v>
      </c>
      <c r="D81" s="39"/>
      <c r="E81" s="39"/>
      <c r="F81" s="39"/>
      <c r="G81" s="39"/>
      <c r="H81" s="40"/>
    </row>
    <row r="82" s="2" customFormat="1" ht="16.8" customHeight="1">
      <c r="A82" s="39"/>
      <c r="B82" s="40"/>
      <c r="C82" s="233" t="s">
        <v>602</v>
      </c>
      <c r="D82" s="233" t="s">
        <v>603</v>
      </c>
      <c r="E82" s="20" t="s">
        <v>217</v>
      </c>
      <c r="F82" s="234">
        <v>42</v>
      </c>
      <c r="G82" s="39"/>
      <c r="H82" s="40"/>
    </row>
    <row r="83" s="2" customFormat="1">
      <c r="A83" s="39"/>
      <c r="B83" s="40"/>
      <c r="C83" s="233" t="s">
        <v>577</v>
      </c>
      <c r="D83" s="233" t="s">
        <v>578</v>
      </c>
      <c r="E83" s="20" t="s">
        <v>217</v>
      </c>
      <c r="F83" s="234">
        <v>42</v>
      </c>
      <c r="G83" s="39"/>
      <c r="H83" s="40"/>
    </row>
    <row r="84" s="2" customFormat="1" ht="16.8" customHeight="1">
      <c r="A84" s="39"/>
      <c r="B84" s="40"/>
      <c r="C84" s="233" t="s">
        <v>649</v>
      </c>
      <c r="D84" s="233" t="s">
        <v>650</v>
      </c>
      <c r="E84" s="20" t="s">
        <v>217</v>
      </c>
      <c r="F84" s="234">
        <v>53</v>
      </c>
      <c r="G84" s="39"/>
      <c r="H84" s="40"/>
    </row>
    <row r="85" s="2" customFormat="1" ht="16.8" customHeight="1">
      <c r="A85" s="39"/>
      <c r="B85" s="40"/>
      <c r="C85" s="233" t="s">
        <v>660</v>
      </c>
      <c r="D85" s="233" t="s">
        <v>661</v>
      </c>
      <c r="E85" s="20" t="s">
        <v>217</v>
      </c>
      <c r="F85" s="234">
        <v>53</v>
      </c>
      <c r="G85" s="39"/>
      <c r="H85" s="40"/>
    </row>
    <row r="86" s="2" customFormat="1" ht="16.8" customHeight="1">
      <c r="A86" s="39"/>
      <c r="B86" s="40"/>
      <c r="C86" s="233" t="s">
        <v>674</v>
      </c>
      <c r="D86" s="233" t="s">
        <v>675</v>
      </c>
      <c r="E86" s="20" t="s">
        <v>324</v>
      </c>
      <c r="F86" s="234">
        <v>0.152</v>
      </c>
      <c r="G86" s="39"/>
      <c r="H86" s="40"/>
    </row>
    <row r="87" s="2" customFormat="1" ht="16.8" customHeight="1">
      <c r="A87" s="39"/>
      <c r="B87" s="40"/>
      <c r="C87" s="233" t="s">
        <v>655</v>
      </c>
      <c r="D87" s="233" t="s">
        <v>656</v>
      </c>
      <c r="E87" s="20" t="s">
        <v>375</v>
      </c>
      <c r="F87" s="234">
        <v>2.9249999999999998</v>
      </c>
      <c r="G87" s="39"/>
      <c r="H87" s="40"/>
    </row>
    <row r="88" s="2" customFormat="1" ht="16.8" customHeight="1">
      <c r="A88" s="39"/>
      <c r="B88" s="40"/>
      <c r="C88" s="229" t="s">
        <v>562</v>
      </c>
      <c r="D88" s="230" t="s">
        <v>3</v>
      </c>
      <c r="E88" s="231" t="s">
        <v>3</v>
      </c>
      <c r="F88" s="232">
        <v>11</v>
      </c>
      <c r="G88" s="39"/>
      <c r="H88" s="40"/>
    </row>
    <row r="89" s="2" customFormat="1" ht="16.8" customHeight="1">
      <c r="A89" s="39"/>
      <c r="B89" s="40"/>
      <c r="C89" s="233" t="s">
        <v>562</v>
      </c>
      <c r="D89" s="233" t="s">
        <v>572</v>
      </c>
      <c r="E89" s="20" t="s">
        <v>3</v>
      </c>
      <c r="F89" s="234">
        <v>11</v>
      </c>
      <c r="G89" s="39"/>
      <c r="H89" s="40"/>
    </row>
    <row r="90" s="2" customFormat="1" ht="16.8" customHeight="1">
      <c r="A90" s="39"/>
      <c r="B90" s="40"/>
      <c r="C90" s="235" t="s">
        <v>1309</v>
      </c>
      <c r="D90" s="39"/>
      <c r="E90" s="39"/>
      <c r="F90" s="39"/>
      <c r="G90" s="39"/>
      <c r="H90" s="40"/>
    </row>
    <row r="91" s="2" customFormat="1">
      <c r="A91" s="39"/>
      <c r="B91" s="40"/>
      <c r="C91" s="233" t="s">
        <v>567</v>
      </c>
      <c r="D91" s="233" t="s">
        <v>568</v>
      </c>
      <c r="E91" s="20" t="s">
        <v>217</v>
      </c>
      <c r="F91" s="234">
        <v>11</v>
      </c>
      <c r="G91" s="39"/>
      <c r="H91" s="40"/>
    </row>
    <row r="92" s="2" customFormat="1" ht="16.8" customHeight="1">
      <c r="A92" s="39"/>
      <c r="B92" s="40"/>
      <c r="C92" s="233" t="s">
        <v>582</v>
      </c>
      <c r="D92" s="233" t="s">
        <v>583</v>
      </c>
      <c r="E92" s="20" t="s">
        <v>217</v>
      </c>
      <c r="F92" s="234">
        <v>11</v>
      </c>
      <c r="G92" s="39"/>
      <c r="H92" s="40"/>
    </row>
    <row r="93" s="2" customFormat="1" ht="16.8" customHeight="1">
      <c r="A93" s="39"/>
      <c r="B93" s="40"/>
      <c r="C93" s="233" t="s">
        <v>629</v>
      </c>
      <c r="D93" s="233" t="s">
        <v>630</v>
      </c>
      <c r="E93" s="20" t="s">
        <v>217</v>
      </c>
      <c r="F93" s="234">
        <v>11</v>
      </c>
      <c r="G93" s="39"/>
      <c r="H93" s="40"/>
    </row>
    <row r="94" s="2" customFormat="1" ht="16.8" customHeight="1">
      <c r="A94" s="39"/>
      <c r="B94" s="40"/>
      <c r="C94" s="233" t="s">
        <v>644</v>
      </c>
      <c r="D94" s="233" t="s">
        <v>645</v>
      </c>
      <c r="E94" s="20" t="s">
        <v>217</v>
      </c>
      <c r="F94" s="234">
        <v>11</v>
      </c>
      <c r="G94" s="39"/>
      <c r="H94" s="40"/>
    </row>
    <row r="95" s="2" customFormat="1" ht="16.8" customHeight="1">
      <c r="A95" s="39"/>
      <c r="B95" s="40"/>
      <c r="C95" s="233" t="s">
        <v>649</v>
      </c>
      <c r="D95" s="233" t="s">
        <v>650</v>
      </c>
      <c r="E95" s="20" t="s">
        <v>217</v>
      </c>
      <c r="F95" s="234">
        <v>53</v>
      </c>
      <c r="G95" s="39"/>
      <c r="H95" s="40"/>
    </row>
    <row r="96" s="2" customFormat="1" ht="16.8" customHeight="1">
      <c r="A96" s="39"/>
      <c r="B96" s="40"/>
      <c r="C96" s="233" t="s">
        <v>660</v>
      </c>
      <c r="D96" s="233" t="s">
        <v>661</v>
      </c>
      <c r="E96" s="20" t="s">
        <v>217</v>
      </c>
      <c r="F96" s="234">
        <v>53</v>
      </c>
      <c r="G96" s="39"/>
      <c r="H96" s="40"/>
    </row>
    <row r="97" s="2" customFormat="1" ht="16.8" customHeight="1">
      <c r="A97" s="39"/>
      <c r="B97" s="40"/>
      <c r="C97" s="233" t="s">
        <v>664</v>
      </c>
      <c r="D97" s="233" t="s">
        <v>665</v>
      </c>
      <c r="E97" s="20" t="s">
        <v>233</v>
      </c>
      <c r="F97" s="234">
        <v>11</v>
      </c>
      <c r="G97" s="39"/>
      <c r="H97" s="40"/>
    </row>
    <row r="98" s="2" customFormat="1" ht="16.8" customHeight="1">
      <c r="A98" s="39"/>
      <c r="B98" s="40"/>
      <c r="C98" s="233" t="s">
        <v>674</v>
      </c>
      <c r="D98" s="233" t="s">
        <v>675</v>
      </c>
      <c r="E98" s="20" t="s">
        <v>324</v>
      </c>
      <c r="F98" s="234">
        <v>0.152</v>
      </c>
      <c r="G98" s="39"/>
      <c r="H98" s="40"/>
    </row>
    <row r="99" s="2" customFormat="1" ht="16.8" customHeight="1">
      <c r="A99" s="39"/>
      <c r="B99" s="40"/>
      <c r="C99" s="233" t="s">
        <v>573</v>
      </c>
      <c r="D99" s="233" t="s">
        <v>574</v>
      </c>
      <c r="E99" s="20" t="s">
        <v>324</v>
      </c>
      <c r="F99" s="234">
        <v>6.5999999999999996</v>
      </c>
      <c r="G99" s="39"/>
      <c r="H99" s="40"/>
    </row>
    <row r="100" s="2" customFormat="1" ht="16.8" customHeight="1">
      <c r="A100" s="39"/>
      <c r="B100" s="40"/>
      <c r="C100" s="233" t="s">
        <v>670</v>
      </c>
      <c r="D100" s="233" t="s">
        <v>671</v>
      </c>
      <c r="E100" s="20" t="s">
        <v>324</v>
      </c>
      <c r="F100" s="234">
        <v>1.6499999999999999</v>
      </c>
      <c r="G100" s="39"/>
      <c r="H100" s="40"/>
    </row>
    <row r="101" s="2" customFormat="1" ht="16.8" customHeight="1">
      <c r="A101" s="39"/>
      <c r="B101" s="40"/>
      <c r="C101" s="233" t="s">
        <v>655</v>
      </c>
      <c r="D101" s="233" t="s">
        <v>656</v>
      </c>
      <c r="E101" s="20" t="s">
        <v>375</v>
      </c>
      <c r="F101" s="234">
        <v>2.9249999999999998</v>
      </c>
      <c r="G101" s="39"/>
      <c r="H101" s="40"/>
    </row>
    <row r="102" s="2" customFormat="1" ht="16.8" customHeight="1">
      <c r="A102" s="39"/>
      <c r="B102" s="40"/>
      <c r="C102" s="233" t="s">
        <v>634</v>
      </c>
      <c r="D102" s="233" t="s">
        <v>635</v>
      </c>
      <c r="E102" s="20" t="s">
        <v>217</v>
      </c>
      <c r="F102" s="234">
        <v>33</v>
      </c>
      <c r="G102" s="39"/>
      <c r="H102" s="40"/>
    </row>
    <row r="103" s="2" customFormat="1" ht="16.8" customHeight="1">
      <c r="A103" s="39"/>
      <c r="B103" s="40"/>
      <c r="C103" s="233" t="s">
        <v>638</v>
      </c>
      <c r="D103" s="233" t="s">
        <v>639</v>
      </c>
      <c r="E103" s="20" t="s">
        <v>217</v>
      </c>
      <c r="F103" s="234">
        <v>33</v>
      </c>
      <c r="G103" s="39"/>
      <c r="H103" s="40"/>
    </row>
    <row r="104" s="2" customFormat="1" ht="16.8" customHeight="1">
      <c r="A104" s="39"/>
      <c r="B104" s="40"/>
      <c r="C104" s="233" t="s">
        <v>641</v>
      </c>
      <c r="D104" s="233" t="s">
        <v>642</v>
      </c>
      <c r="E104" s="20" t="s">
        <v>217</v>
      </c>
      <c r="F104" s="234">
        <v>33</v>
      </c>
      <c r="G104" s="39"/>
      <c r="H104" s="40"/>
    </row>
    <row r="105" s="2" customFormat="1" ht="16.8" customHeight="1">
      <c r="A105" s="39"/>
      <c r="B105" s="40"/>
      <c r="C105" s="229" t="s">
        <v>563</v>
      </c>
      <c r="D105" s="230" t="s">
        <v>3</v>
      </c>
      <c r="E105" s="231" t="s">
        <v>3</v>
      </c>
      <c r="F105" s="232">
        <v>0.152</v>
      </c>
      <c r="G105" s="39"/>
      <c r="H105" s="40"/>
    </row>
    <row r="106" s="2" customFormat="1" ht="16.8" customHeight="1">
      <c r="A106" s="39"/>
      <c r="B106" s="40"/>
      <c r="C106" s="233" t="s">
        <v>563</v>
      </c>
      <c r="D106" s="233" t="s">
        <v>679</v>
      </c>
      <c r="E106" s="20" t="s">
        <v>3</v>
      </c>
      <c r="F106" s="234">
        <v>0.152</v>
      </c>
      <c r="G106" s="39"/>
      <c r="H106" s="40"/>
    </row>
    <row r="107" s="2" customFormat="1" ht="16.8" customHeight="1">
      <c r="A107" s="39"/>
      <c r="B107" s="40"/>
      <c r="C107" s="235" t="s">
        <v>1309</v>
      </c>
      <c r="D107" s="39"/>
      <c r="E107" s="39"/>
      <c r="F107" s="39"/>
      <c r="G107" s="39"/>
      <c r="H107" s="40"/>
    </row>
    <row r="108" s="2" customFormat="1" ht="16.8" customHeight="1">
      <c r="A108" s="39"/>
      <c r="B108" s="40"/>
      <c r="C108" s="233" t="s">
        <v>674</v>
      </c>
      <c r="D108" s="233" t="s">
        <v>675</v>
      </c>
      <c r="E108" s="20" t="s">
        <v>324</v>
      </c>
      <c r="F108" s="234">
        <v>0.152</v>
      </c>
      <c r="G108" s="39"/>
      <c r="H108" s="40"/>
    </row>
    <row r="109" s="2" customFormat="1" ht="16.8" customHeight="1">
      <c r="A109" s="39"/>
      <c r="B109" s="40"/>
      <c r="C109" s="233" t="s">
        <v>680</v>
      </c>
      <c r="D109" s="233" t="s">
        <v>681</v>
      </c>
      <c r="E109" s="20" t="s">
        <v>324</v>
      </c>
      <c r="F109" s="234">
        <v>0.152</v>
      </c>
      <c r="G109" s="39"/>
      <c r="H109" s="40"/>
    </row>
    <row r="110" s="2" customFormat="1" ht="16.8" customHeight="1">
      <c r="A110" s="39"/>
      <c r="B110" s="40"/>
      <c r="C110" s="233" t="s">
        <v>685</v>
      </c>
      <c r="D110" s="233" t="s">
        <v>686</v>
      </c>
      <c r="E110" s="20" t="s">
        <v>324</v>
      </c>
      <c r="F110" s="234">
        <v>0.30399999999999999</v>
      </c>
      <c r="G110" s="39"/>
      <c r="H110" s="40"/>
    </row>
    <row r="111" s="2" customFormat="1" ht="26.4" customHeight="1">
      <c r="A111" s="39"/>
      <c r="B111" s="40"/>
      <c r="C111" s="228" t="s">
        <v>1311</v>
      </c>
      <c r="D111" s="228" t="s">
        <v>90</v>
      </c>
      <c r="E111" s="39"/>
      <c r="F111" s="39"/>
      <c r="G111" s="39"/>
      <c r="H111" s="40"/>
    </row>
    <row r="112" s="2" customFormat="1" ht="16.8" customHeight="1">
      <c r="A112" s="39"/>
      <c r="B112" s="40"/>
      <c r="C112" s="229" t="s">
        <v>562</v>
      </c>
      <c r="D112" s="230" t="s">
        <v>3</v>
      </c>
      <c r="E112" s="231" t="s">
        <v>3</v>
      </c>
      <c r="F112" s="232">
        <v>11</v>
      </c>
      <c r="G112" s="39"/>
      <c r="H112" s="40"/>
    </row>
    <row r="113" s="2" customFormat="1" ht="16.8" customHeight="1">
      <c r="A113" s="39"/>
      <c r="B113" s="40"/>
      <c r="C113" s="233" t="s">
        <v>562</v>
      </c>
      <c r="D113" s="233" t="s">
        <v>208</v>
      </c>
      <c r="E113" s="20" t="s">
        <v>3</v>
      </c>
      <c r="F113" s="234">
        <v>11</v>
      </c>
      <c r="G113" s="39"/>
      <c r="H113" s="40"/>
    </row>
    <row r="114" s="2" customFormat="1" ht="16.8" customHeight="1">
      <c r="A114" s="39"/>
      <c r="B114" s="40"/>
      <c r="C114" s="235" t="s">
        <v>1309</v>
      </c>
      <c r="D114" s="39"/>
      <c r="E114" s="39"/>
      <c r="F114" s="39"/>
      <c r="G114" s="39"/>
      <c r="H114" s="40"/>
    </row>
    <row r="115" s="2" customFormat="1" ht="16.8" customHeight="1">
      <c r="A115" s="39"/>
      <c r="B115" s="40"/>
      <c r="C115" s="233" t="s">
        <v>629</v>
      </c>
      <c r="D115" s="233" t="s">
        <v>630</v>
      </c>
      <c r="E115" s="20" t="s">
        <v>217</v>
      </c>
      <c r="F115" s="234">
        <v>3</v>
      </c>
      <c r="G115" s="39"/>
      <c r="H115" s="40"/>
    </row>
    <row r="116" s="2" customFormat="1" ht="16.8" customHeight="1">
      <c r="A116" s="39"/>
      <c r="B116" s="40"/>
      <c r="C116" s="233" t="s">
        <v>735</v>
      </c>
      <c r="D116" s="233" t="s">
        <v>736</v>
      </c>
      <c r="E116" s="20" t="s">
        <v>217</v>
      </c>
      <c r="F116" s="234">
        <v>11</v>
      </c>
      <c r="G116" s="39"/>
      <c r="H116" s="40"/>
    </row>
    <row r="117" s="2" customFormat="1" ht="16.8" customHeight="1">
      <c r="A117" s="39"/>
      <c r="B117" s="40"/>
      <c r="C117" s="233" t="s">
        <v>644</v>
      </c>
      <c r="D117" s="233" t="s">
        <v>645</v>
      </c>
      <c r="E117" s="20" t="s">
        <v>217</v>
      </c>
      <c r="F117" s="234">
        <v>11</v>
      </c>
      <c r="G117" s="39"/>
      <c r="H117" s="40"/>
    </row>
    <row r="118" s="2" customFormat="1" ht="16.8" customHeight="1">
      <c r="A118" s="39"/>
      <c r="B118" s="40"/>
      <c r="C118" s="233" t="s">
        <v>741</v>
      </c>
      <c r="D118" s="233" t="s">
        <v>742</v>
      </c>
      <c r="E118" s="20" t="s">
        <v>217</v>
      </c>
      <c r="F118" s="234">
        <v>11</v>
      </c>
      <c r="G118" s="39"/>
      <c r="H118" s="40"/>
    </row>
    <row r="119" s="2" customFormat="1" ht="16.8" customHeight="1">
      <c r="A119" s="39"/>
      <c r="B119" s="40"/>
      <c r="C119" s="233" t="s">
        <v>664</v>
      </c>
      <c r="D119" s="233" t="s">
        <v>665</v>
      </c>
      <c r="E119" s="20" t="s">
        <v>233</v>
      </c>
      <c r="F119" s="234">
        <v>11</v>
      </c>
      <c r="G119" s="39"/>
      <c r="H119" s="40"/>
    </row>
    <row r="120" s="2" customFormat="1" ht="16.8" customHeight="1">
      <c r="A120" s="39"/>
      <c r="B120" s="40"/>
      <c r="C120" s="233" t="s">
        <v>674</v>
      </c>
      <c r="D120" s="233" t="s">
        <v>675</v>
      </c>
      <c r="E120" s="20" t="s">
        <v>324</v>
      </c>
      <c r="F120" s="234">
        <v>0.45600000000000002</v>
      </c>
      <c r="G120" s="39"/>
      <c r="H120" s="40"/>
    </row>
    <row r="121" s="2" customFormat="1" ht="16.8" customHeight="1">
      <c r="A121" s="39"/>
      <c r="B121" s="40"/>
      <c r="C121" s="233" t="s">
        <v>670</v>
      </c>
      <c r="D121" s="233" t="s">
        <v>671</v>
      </c>
      <c r="E121" s="20" t="s">
        <v>324</v>
      </c>
      <c r="F121" s="234">
        <v>1.1000000000000001</v>
      </c>
      <c r="G121" s="39"/>
      <c r="H121" s="40"/>
    </row>
    <row r="122" s="2" customFormat="1" ht="16.8" customHeight="1">
      <c r="A122" s="39"/>
      <c r="B122" s="40"/>
      <c r="C122" s="229" t="s">
        <v>710</v>
      </c>
      <c r="D122" s="230" t="s">
        <v>3</v>
      </c>
      <c r="E122" s="231" t="s">
        <v>3</v>
      </c>
      <c r="F122" s="232">
        <v>3</v>
      </c>
      <c r="G122" s="39"/>
      <c r="H122" s="40"/>
    </row>
    <row r="123" s="2" customFormat="1" ht="16.8" customHeight="1">
      <c r="A123" s="39"/>
      <c r="B123" s="40"/>
      <c r="C123" s="233" t="s">
        <v>710</v>
      </c>
      <c r="D123" s="233" t="s">
        <v>165</v>
      </c>
      <c r="E123" s="20" t="s">
        <v>3</v>
      </c>
      <c r="F123" s="234">
        <v>3</v>
      </c>
      <c r="G123" s="39"/>
      <c r="H123" s="40"/>
    </row>
    <row r="124" s="2" customFormat="1" ht="16.8" customHeight="1">
      <c r="A124" s="39"/>
      <c r="B124" s="40"/>
      <c r="C124" s="235" t="s">
        <v>1309</v>
      </c>
      <c r="D124" s="39"/>
      <c r="E124" s="39"/>
      <c r="F124" s="39"/>
      <c r="G124" s="39"/>
      <c r="H124" s="40"/>
    </row>
    <row r="125" s="2" customFormat="1" ht="16.8" customHeight="1">
      <c r="A125" s="39"/>
      <c r="B125" s="40"/>
      <c r="C125" s="233" t="s">
        <v>629</v>
      </c>
      <c r="D125" s="233" t="s">
        <v>630</v>
      </c>
      <c r="E125" s="20" t="s">
        <v>217</v>
      </c>
      <c r="F125" s="234">
        <v>3</v>
      </c>
      <c r="G125" s="39"/>
      <c r="H125" s="40"/>
    </row>
    <row r="126" s="2" customFormat="1" ht="16.8" customHeight="1">
      <c r="A126" s="39"/>
      <c r="B126" s="40"/>
      <c r="C126" s="233" t="s">
        <v>634</v>
      </c>
      <c r="D126" s="233" t="s">
        <v>635</v>
      </c>
      <c r="E126" s="20" t="s">
        <v>217</v>
      </c>
      <c r="F126" s="234">
        <v>9</v>
      </c>
      <c r="G126" s="39"/>
      <c r="H126" s="40"/>
    </row>
    <row r="127" s="2" customFormat="1" ht="16.8" customHeight="1">
      <c r="A127" s="39"/>
      <c r="B127" s="40"/>
      <c r="C127" s="233" t="s">
        <v>638</v>
      </c>
      <c r="D127" s="233" t="s">
        <v>639</v>
      </c>
      <c r="E127" s="20" t="s">
        <v>217</v>
      </c>
      <c r="F127" s="234">
        <v>9</v>
      </c>
      <c r="G127" s="39"/>
      <c r="H127" s="40"/>
    </row>
    <row r="128" s="2" customFormat="1" ht="16.8" customHeight="1">
      <c r="A128" s="39"/>
      <c r="B128" s="40"/>
      <c r="C128" s="233" t="s">
        <v>641</v>
      </c>
      <c r="D128" s="233" t="s">
        <v>642</v>
      </c>
      <c r="E128" s="20" t="s">
        <v>217</v>
      </c>
      <c r="F128" s="234">
        <v>9</v>
      </c>
      <c r="G128" s="39"/>
      <c r="H128" s="40"/>
    </row>
    <row r="129" s="2" customFormat="1" ht="16.8" customHeight="1">
      <c r="A129" s="39"/>
      <c r="B129" s="40"/>
      <c r="C129" s="229" t="s">
        <v>241</v>
      </c>
      <c r="D129" s="230" t="s">
        <v>3</v>
      </c>
      <c r="E129" s="231" t="s">
        <v>3</v>
      </c>
      <c r="F129" s="232">
        <v>920</v>
      </c>
      <c r="G129" s="39"/>
      <c r="H129" s="40"/>
    </row>
    <row r="130" s="2" customFormat="1" ht="16.8" customHeight="1">
      <c r="A130" s="39"/>
      <c r="B130" s="40"/>
      <c r="C130" s="233" t="s">
        <v>241</v>
      </c>
      <c r="D130" s="233" t="s">
        <v>725</v>
      </c>
      <c r="E130" s="20" t="s">
        <v>3</v>
      </c>
      <c r="F130" s="234">
        <v>920</v>
      </c>
      <c r="G130" s="39"/>
      <c r="H130" s="40"/>
    </row>
    <row r="131" s="2" customFormat="1" ht="16.8" customHeight="1">
      <c r="A131" s="39"/>
      <c r="B131" s="40"/>
      <c r="C131" s="235" t="s">
        <v>1309</v>
      </c>
      <c r="D131" s="39"/>
      <c r="E131" s="39"/>
      <c r="F131" s="39"/>
      <c r="G131" s="39"/>
      <c r="H131" s="40"/>
    </row>
    <row r="132" s="2" customFormat="1" ht="16.8" customHeight="1">
      <c r="A132" s="39"/>
      <c r="B132" s="40"/>
      <c r="C132" s="233" t="s">
        <v>720</v>
      </c>
      <c r="D132" s="233" t="s">
        <v>721</v>
      </c>
      <c r="E132" s="20" t="s">
        <v>233</v>
      </c>
      <c r="F132" s="234">
        <v>920</v>
      </c>
      <c r="G132" s="39"/>
      <c r="H132" s="40"/>
    </row>
    <row r="133" s="2" customFormat="1" ht="16.8" customHeight="1">
      <c r="A133" s="39"/>
      <c r="B133" s="40"/>
      <c r="C133" s="233" t="s">
        <v>749</v>
      </c>
      <c r="D133" s="233" t="s">
        <v>750</v>
      </c>
      <c r="E133" s="20" t="s">
        <v>751</v>
      </c>
      <c r="F133" s="234">
        <v>0.091999999999999998</v>
      </c>
      <c r="G133" s="39"/>
      <c r="H133" s="40"/>
    </row>
    <row r="134" s="2" customFormat="1" ht="16.8" customHeight="1">
      <c r="A134" s="39"/>
      <c r="B134" s="40"/>
      <c r="C134" s="229" t="s">
        <v>563</v>
      </c>
      <c r="D134" s="230" t="s">
        <v>3</v>
      </c>
      <c r="E134" s="231" t="s">
        <v>3</v>
      </c>
      <c r="F134" s="232">
        <v>0.45600000000000002</v>
      </c>
      <c r="G134" s="39"/>
      <c r="H134" s="40"/>
    </row>
    <row r="135" s="2" customFormat="1" ht="16.8" customHeight="1">
      <c r="A135" s="39"/>
      <c r="B135" s="40"/>
      <c r="C135" s="233" t="s">
        <v>563</v>
      </c>
      <c r="D135" s="233" t="s">
        <v>757</v>
      </c>
      <c r="E135" s="20" t="s">
        <v>3</v>
      </c>
      <c r="F135" s="234">
        <v>0.45600000000000002</v>
      </c>
      <c r="G135" s="39"/>
      <c r="H135" s="40"/>
    </row>
    <row r="136" s="2" customFormat="1" ht="16.8" customHeight="1">
      <c r="A136" s="39"/>
      <c r="B136" s="40"/>
      <c r="C136" s="235" t="s">
        <v>1309</v>
      </c>
      <c r="D136" s="39"/>
      <c r="E136" s="39"/>
      <c r="F136" s="39"/>
      <c r="G136" s="39"/>
      <c r="H136" s="40"/>
    </row>
    <row r="137" s="2" customFormat="1" ht="16.8" customHeight="1">
      <c r="A137" s="39"/>
      <c r="B137" s="40"/>
      <c r="C137" s="233" t="s">
        <v>674</v>
      </c>
      <c r="D137" s="233" t="s">
        <v>675</v>
      </c>
      <c r="E137" s="20" t="s">
        <v>324</v>
      </c>
      <c r="F137" s="234">
        <v>0.45600000000000002</v>
      </c>
      <c r="G137" s="39"/>
      <c r="H137" s="40"/>
    </row>
    <row r="138" s="2" customFormat="1" ht="16.8" customHeight="1">
      <c r="A138" s="39"/>
      <c r="B138" s="40"/>
      <c r="C138" s="233" t="s">
        <v>680</v>
      </c>
      <c r="D138" s="233" t="s">
        <v>681</v>
      </c>
      <c r="E138" s="20" t="s">
        <v>324</v>
      </c>
      <c r="F138" s="234">
        <v>0.45600000000000002</v>
      </c>
      <c r="G138" s="39"/>
      <c r="H138" s="40"/>
    </row>
    <row r="139" s="2" customFormat="1" ht="16.8" customHeight="1">
      <c r="A139" s="39"/>
      <c r="B139" s="40"/>
      <c r="C139" s="233" t="s">
        <v>685</v>
      </c>
      <c r="D139" s="233" t="s">
        <v>686</v>
      </c>
      <c r="E139" s="20" t="s">
        <v>324</v>
      </c>
      <c r="F139" s="234">
        <v>0.45600000000000002</v>
      </c>
      <c r="G139" s="39"/>
      <c r="H139" s="40"/>
    </row>
    <row r="140" s="2" customFormat="1" ht="26.4" customHeight="1">
      <c r="A140" s="39"/>
      <c r="B140" s="40"/>
      <c r="C140" s="228" t="s">
        <v>1312</v>
      </c>
      <c r="D140" s="228" t="s">
        <v>93</v>
      </c>
      <c r="E140" s="39"/>
      <c r="F140" s="39"/>
      <c r="G140" s="39"/>
      <c r="H140" s="40"/>
    </row>
    <row r="141" s="2" customFormat="1" ht="16.8" customHeight="1">
      <c r="A141" s="39"/>
      <c r="B141" s="40"/>
      <c r="C141" s="229" t="s">
        <v>562</v>
      </c>
      <c r="D141" s="230" t="s">
        <v>3</v>
      </c>
      <c r="E141" s="231" t="s">
        <v>3</v>
      </c>
      <c r="F141" s="232">
        <v>11</v>
      </c>
      <c r="G141" s="39"/>
      <c r="H141" s="40"/>
    </row>
    <row r="142" s="2" customFormat="1" ht="16.8" customHeight="1">
      <c r="A142" s="39"/>
      <c r="B142" s="40"/>
      <c r="C142" s="233" t="s">
        <v>562</v>
      </c>
      <c r="D142" s="233" t="s">
        <v>208</v>
      </c>
      <c r="E142" s="20" t="s">
        <v>3</v>
      </c>
      <c r="F142" s="234">
        <v>11</v>
      </c>
      <c r="G142" s="39"/>
      <c r="H142" s="40"/>
    </row>
    <row r="143" s="2" customFormat="1" ht="16.8" customHeight="1">
      <c r="A143" s="39"/>
      <c r="B143" s="40"/>
      <c r="C143" s="235" t="s">
        <v>1309</v>
      </c>
      <c r="D143" s="39"/>
      <c r="E143" s="39"/>
      <c r="F143" s="39"/>
      <c r="G143" s="39"/>
      <c r="H143" s="40"/>
    </row>
    <row r="144" s="2" customFormat="1" ht="16.8" customHeight="1">
      <c r="A144" s="39"/>
      <c r="B144" s="40"/>
      <c r="C144" s="233" t="s">
        <v>629</v>
      </c>
      <c r="D144" s="233" t="s">
        <v>630</v>
      </c>
      <c r="E144" s="20" t="s">
        <v>217</v>
      </c>
      <c r="F144" s="234">
        <v>3</v>
      </c>
      <c r="G144" s="39"/>
      <c r="H144" s="40"/>
    </row>
    <row r="145" s="2" customFormat="1" ht="16.8" customHeight="1">
      <c r="A145" s="39"/>
      <c r="B145" s="40"/>
      <c r="C145" s="233" t="s">
        <v>735</v>
      </c>
      <c r="D145" s="233" t="s">
        <v>736</v>
      </c>
      <c r="E145" s="20" t="s">
        <v>217</v>
      </c>
      <c r="F145" s="234">
        <v>11</v>
      </c>
      <c r="G145" s="39"/>
      <c r="H145" s="40"/>
    </row>
    <row r="146" s="2" customFormat="1" ht="16.8" customHeight="1">
      <c r="A146" s="39"/>
      <c r="B146" s="40"/>
      <c r="C146" s="233" t="s">
        <v>644</v>
      </c>
      <c r="D146" s="233" t="s">
        <v>645</v>
      </c>
      <c r="E146" s="20" t="s">
        <v>217</v>
      </c>
      <c r="F146" s="234">
        <v>11</v>
      </c>
      <c r="G146" s="39"/>
      <c r="H146" s="40"/>
    </row>
    <row r="147" s="2" customFormat="1" ht="16.8" customHeight="1">
      <c r="A147" s="39"/>
      <c r="B147" s="40"/>
      <c r="C147" s="233" t="s">
        <v>741</v>
      </c>
      <c r="D147" s="233" t="s">
        <v>742</v>
      </c>
      <c r="E147" s="20" t="s">
        <v>217</v>
      </c>
      <c r="F147" s="234">
        <v>11</v>
      </c>
      <c r="G147" s="39"/>
      <c r="H147" s="40"/>
    </row>
    <row r="148" s="2" customFormat="1" ht="16.8" customHeight="1">
      <c r="A148" s="39"/>
      <c r="B148" s="40"/>
      <c r="C148" s="233" t="s">
        <v>664</v>
      </c>
      <c r="D148" s="233" t="s">
        <v>665</v>
      </c>
      <c r="E148" s="20" t="s">
        <v>233</v>
      </c>
      <c r="F148" s="234">
        <v>11</v>
      </c>
      <c r="G148" s="39"/>
      <c r="H148" s="40"/>
    </row>
    <row r="149" s="2" customFormat="1" ht="16.8" customHeight="1">
      <c r="A149" s="39"/>
      <c r="B149" s="40"/>
      <c r="C149" s="233" t="s">
        <v>674</v>
      </c>
      <c r="D149" s="233" t="s">
        <v>675</v>
      </c>
      <c r="E149" s="20" t="s">
        <v>324</v>
      </c>
      <c r="F149" s="234">
        <v>0.45600000000000002</v>
      </c>
      <c r="G149" s="39"/>
      <c r="H149" s="40"/>
    </row>
    <row r="150" s="2" customFormat="1" ht="16.8" customHeight="1">
      <c r="A150" s="39"/>
      <c r="B150" s="40"/>
      <c r="C150" s="233" t="s">
        <v>670</v>
      </c>
      <c r="D150" s="233" t="s">
        <v>671</v>
      </c>
      <c r="E150" s="20" t="s">
        <v>324</v>
      </c>
      <c r="F150" s="234">
        <v>1.1000000000000001</v>
      </c>
      <c r="G150" s="39"/>
      <c r="H150" s="40"/>
    </row>
    <row r="151" s="2" customFormat="1" ht="16.8" customHeight="1">
      <c r="A151" s="39"/>
      <c r="B151" s="40"/>
      <c r="C151" s="229" t="s">
        <v>710</v>
      </c>
      <c r="D151" s="230" t="s">
        <v>3</v>
      </c>
      <c r="E151" s="231" t="s">
        <v>3</v>
      </c>
      <c r="F151" s="232">
        <v>3</v>
      </c>
      <c r="G151" s="39"/>
      <c r="H151" s="40"/>
    </row>
    <row r="152" s="2" customFormat="1" ht="16.8" customHeight="1">
      <c r="A152" s="39"/>
      <c r="B152" s="40"/>
      <c r="C152" s="233" t="s">
        <v>710</v>
      </c>
      <c r="D152" s="233" t="s">
        <v>165</v>
      </c>
      <c r="E152" s="20" t="s">
        <v>3</v>
      </c>
      <c r="F152" s="234">
        <v>3</v>
      </c>
      <c r="G152" s="39"/>
      <c r="H152" s="40"/>
    </row>
    <row r="153" s="2" customFormat="1" ht="16.8" customHeight="1">
      <c r="A153" s="39"/>
      <c r="B153" s="40"/>
      <c r="C153" s="235" t="s">
        <v>1309</v>
      </c>
      <c r="D153" s="39"/>
      <c r="E153" s="39"/>
      <c r="F153" s="39"/>
      <c r="G153" s="39"/>
      <c r="H153" s="40"/>
    </row>
    <row r="154" s="2" customFormat="1" ht="16.8" customHeight="1">
      <c r="A154" s="39"/>
      <c r="B154" s="40"/>
      <c r="C154" s="233" t="s">
        <v>629</v>
      </c>
      <c r="D154" s="233" t="s">
        <v>630</v>
      </c>
      <c r="E154" s="20" t="s">
        <v>217</v>
      </c>
      <c r="F154" s="234">
        <v>3</v>
      </c>
      <c r="G154" s="39"/>
      <c r="H154" s="40"/>
    </row>
    <row r="155" s="2" customFormat="1" ht="16.8" customHeight="1">
      <c r="A155" s="39"/>
      <c r="B155" s="40"/>
      <c r="C155" s="233" t="s">
        <v>634</v>
      </c>
      <c r="D155" s="233" t="s">
        <v>635</v>
      </c>
      <c r="E155" s="20" t="s">
        <v>217</v>
      </c>
      <c r="F155" s="234">
        <v>9</v>
      </c>
      <c r="G155" s="39"/>
      <c r="H155" s="40"/>
    </row>
    <row r="156" s="2" customFormat="1" ht="16.8" customHeight="1">
      <c r="A156" s="39"/>
      <c r="B156" s="40"/>
      <c r="C156" s="233" t="s">
        <v>638</v>
      </c>
      <c r="D156" s="233" t="s">
        <v>639</v>
      </c>
      <c r="E156" s="20" t="s">
        <v>217</v>
      </c>
      <c r="F156" s="234">
        <v>9</v>
      </c>
      <c r="G156" s="39"/>
      <c r="H156" s="40"/>
    </row>
    <row r="157" s="2" customFormat="1" ht="16.8" customHeight="1">
      <c r="A157" s="39"/>
      <c r="B157" s="40"/>
      <c r="C157" s="233" t="s">
        <v>641</v>
      </c>
      <c r="D157" s="233" t="s">
        <v>642</v>
      </c>
      <c r="E157" s="20" t="s">
        <v>217</v>
      </c>
      <c r="F157" s="234">
        <v>9</v>
      </c>
      <c r="G157" s="39"/>
      <c r="H157" s="40"/>
    </row>
    <row r="158" s="2" customFormat="1" ht="16.8" customHeight="1">
      <c r="A158" s="39"/>
      <c r="B158" s="40"/>
      <c r="C158" s="229" t="s">
        <v>241</v>
      </c>
      <c r="D158" s="230" t="s">
        <v>3</v>
      </c>
      <c r="E158" s="231" t="s">
        <v>3</v>
      </c>
      <c r="F158" s="232">
        <v>1380</v>
      </c>
      <c r="G158" s="39"/>
      <c r="H158" s="40"/>
    </row>
    <row r="159" s="2" customFormat="1" ht="16.8" customHeight="1">
      <c r="A159" s="39"/>
      <c r="B159" s="40"/>
      <c r="C159" s="233" t="s">
        <v>241</v>
      </c>
      <c r="D159" s="233" t="s">
        <v>765</v>
      </c>
      <c r="E159" s="20" t="s">
        <v>3</v>
      </c>
      <c r="F159" s="234">
        <v>1380</v>
      </c>
      <c r="G159" s="39"/>
      <c r="H159" s="40"/>
    </row>
    <row r="160" s="2" customFormat="1" ht="16.8" customHeight="1">
      <c r="A160" s="39"/>
      <c r="B160" s="40"/>
      <c r="C160" s="235" t="s">
        <v>1309</v>
      </c>
      <c r="D160" s="39"/>
      <c r="E160" s="39"/>
      <c r="F160" s="39"/>
      <c r="G160" s="39"/>
      <c r="H160" s="40"/>
    </row>
    <row r="161" s="2" customFormat="1" ht="16.8" customHeight="1">
      <c r="A161" s="39"/>
      <c r="B161" s="40"/>
      <c r="C161" s="233" t="s">
        <v>720</v>
      </c>
      <c r="D161" s="233" t="s">
        <v>721</v>
      </c>
      <c r="E161" s="20" t="s">
        <v>233</v>
      </c>
      <c r="F161" s="234">
        <v>1380</v>
      </c>
      <c r="G161" s="39"/>
      <c r="H161" s="40"/>
    </row>
    <row r="162" s="2" customFormat="1" ht="16.8" customHeight="1">
      <c r="A162" s="39"/>
      <c r="B162" s="40"/>
      <c r="C162" s="233" t="s">
        <v>749</v>
      </c>
      <c r="D162" s="233" t="s">
        <v>750</v>
      </c>
      <c r="E162" s="20" t="s">
        <v>751</v>
      </c>
      <c r="F162" s="234">
        <v>0.13800000000000001</v>
      </c>
      <c r="G162" s="39"/>
      <c r="H162" s="40"/>
    </row>
    <row r="163" s="2" customFormat="1" ht="16.8" customHeight="1">
      <c r="A163" s="39"/>
      <c r="B163" s="40"/>
      <c r="C163" s="229" t="s">
        <v>563</v>
      </c>
      <c r="D163" s="230" t="s">
        <v>3</v>
      </c>
      <c r="E163" s="231" t="s">
        <v>3</v>
      </c>
      <c r="F163" s="232">
        <v>0.45600000000000002</v>
      </c>
      <c r="G163" s="39"/>
      <c r="H163" s="40"/>
    </row>
    <row r="164" s="2" customFormat="1" ht="16.8" customHeight="1">
      <c r="A164" s="39"/>
      <c r="B164" s="40"/>
      <c r="C164" s="233" t="s">
        <v>563</v>
      </c>
      <c r="D164" s="233" t="s">
        <v>757</v>
      </c>
      <c r="E164" s="20" t="s">
        <v>3</v>
      </c>
      <c r="F164" s="234">
        <v>0.45600000000000002</v>
      </c>
      <c r="G164" s="39"/>
      <c r="H164" s="40"/>
    </row>
    <row r="165" s="2" customFormat="1" ht="16.8" customHeight="1">
      <c r="A165" s="39"/>
      <c r="B165" s="40"/>
      <c r="C165" s="235" t="s">
        <v>1309</v>
      </c>
      <c r="D165" s="39"/>
      <c r="E165" s="39"/>
      <c r="F165" s="39"/>
      <c r="G165" s="39"/>
      <c r="H165" s="40"/>
    </row>
    <row r="166" s="2" customFormat="1" ht="16.8" customHeight="1">
      <c r="A166" s="39"/>
      <c r="B166" s="40"/>
      <c r="C166" s="233" t="s">
        <v>674</v>
      </c>
      <c r="D166" s="233" t="s">
        <v>675</v>
      </c>
      <c r="E166" s="20" t="s">
        <v>324</v>
      </c>
      <c r="F166" s="234">
        <v>0.45600000000000002</v>
      </c>
      <c r="G166" s="39"/>
      <c r="H166" s="40"/>
    </row>
    <row r="167" s="2" customFormat="1" ht="16.8" customHeight="1">
      <c r="A167" s="39"/>
      <c r="B167" s="40"/>
      <c r="C167" s="233" t="s">
        <v>680</v>
      </c>
      <c r="D167" s="233" t="s">
        <v>681</v>
      </c>
      <c r="E167" s="20" t="s">
        <v>324</v>
      </c>
      <c r="F167" s="234">
        <v>0.45600000000000002</v>
      </c>
      <c r="G167" s="39"/>
      <c r="H167" s="40"/>
    </row>
    <row r="168" s="2" customFormat="1" ht="16.8" customHeight="1">
      <c r="A168" s="39"/>
      <c r="B168" s="40"/>
      <c r="C168" s="233" t="s">
        <v>685</v>
      </c>
      <c r="D168" s="233" t="s">
        <v>686</v>
      </c>
      <c r="E168" s="20" t="s">
        <v>324</v>
      </c>
      <c r="F168" s="234">
        <v>0.45600000000000002</v>
      </c>
      <c r="G168" s="39"/>
      <c r="H168" s="40"/>
    </row>
    <row r="169" s="2" customFormat="1" ht="26.4" customHeight="1">
      <c r="A169" s="39"/>
      <c r="B169" s="40"/>
      <c r="C169" s="228" t="s">
        <v>1313</v>
      </c>
      <c r="D169" s="228" t="s">
        <v>96</v>
      </c>
      <c r="E169" s="39"/>
      <c r="F169" s="39"/>
      <c r="G169" s="39"/>
      <c r="H169" s="40"/>
    </row>
    <row r="170" s="2" customFormat="1" ht="16.8" customHeight="1">
      <c r="A170" s="39"/>
      <c r="B170" s="40"/>
      <c r="C170" s="229" t="s">
        <v>562</v>
      </c>
      <c r="D170" s="230" t="s">
        <v>3</v>
      </c>
      <c r="E170" s="231" t="s">
        <v>3</v>
      </c>
      <c r="F170" s="232">
        <v>11</v>
      </c>
      <c r="G170" s="39"/>
      <c r="H170" s="40"/>
    </row>
    <row r="171" s="2" customFormat="1" ht="16.8" customHeight="1">
      <c r="A171" s="39"/>
      <c r="B171" s="40"/>
      <c r="C171" s="233" t="s">
        <v>562</v>
      </c>
      <c r="D171" s="233" t="s">
        <v>208</v>
      </c>
      <c r="E171" s="20" t="s">
        <v>3</v>
      </c>
      <c r="F171" s="234">
        <v>11</v>
      </c>
      <c r="G171" s="39"/>
      <c r="H171" s="40"/>
    </row>
    <row r="172" s="2" customFormat="1" ht="16.8" customHeight="1">
      <c r="A172" s="39"/>
      <c r="B172" s="40"/>
      <c r="C172" s="235" t="s">
        <v>1309</v>
      </c>
      <c r="D172" s="39"/>
      <c r="E172" s="39"/>
      <c r="F172" s="39"/>
      <c r="G172" s="39"/>
      <c r="H172" s="40"/>
    </row>
    <row r="173" s="2" customFormat="1" ht="16.8" customHeight="1">
      <c r="A173" s="39"/>
      <c r="B173" s="40"/>
      <c r="C173" s="233" t="s">
        <v>629</v>
      </c>
      <c r="D173" s="233" t="s">
        <v>630</v>
      </c>
      <c r="E173" s="20" t="s">
        <v>217</v>
      </c>
      <c r="F173" s="234">
        <v>3</v>
      </c>
      <c r="G173" s="39"/>
      <c r="H173" s="40"/>
    </row>
    <row r="174" s="2" customFormat="1" ht="16.8" customHeight="1">
      <c r="A174" s="39"/>
      <c r="B174" s="40"/>
      <c r="C174" s="233" t="s">
        <v>735</v>
      </c>
      <c r="D174" s="233" t="s">
        <v>736</v>
      </c>
      <c r="E174" s="20" t="s">
        <v>217</v>
      </c>
      <c r="F174" s="234">
        <v>11</v>
      </c>
      <c r="G174" s="39"/>
      <c r="H174" s="40"/>
    </row>
    <row r="175" s="2" customFormat="1" ht="16.8" customHeight="1">
      <c r="A175" s="39"/>
      <c r="B175" s="40"/>
      <c r="C175" s="233" t="s">
        <v>644</v>
      </c>
      <c r="D175" s="233" t="s">
        <v>645</v>
      </c>
      <c r="E175" s="20" t="s">
        <v>217</v>
      </c>
      <c r="F175" s="234">
        <v>11</v>
      </c>
      <c r="G175" s="39"/>
      <c r="H175" s="40"/>
    </row>
    <row r="176" s="2" customFormat="1" ht="16.8" customHeight="1">
      <c r="A176" s="39"/>
      <c r="B176" s="40"/>
      <c r="C176" s="233" t="s">
        <v>741</v>
      </c>
      <c r="D176" s="233" t="s">
        <v>742</v>
      </c>
      <c r="E176" s="20" t="s">
        <v>217</v>
      </c>
      <c r="F176" s="234">
        <v>11</v>
      </c>
      <c r="G176" s="39"/>
      <c r="H176" s="40"/>
    </row>
    <row r="177" s="2" customFormat="1" ht="16.8" customHeight="1">
      <c r="A177" s="39"/>
      <c r="B177" s="40"/>
      <c r="C177" s="233" t="s">
        <v>664</v>
      </c>
      <c r="D177" s="233" t="s">
        <v>665</v>
      </c>
      <c r="E177" s="20" t="s">
        <v>233</v>
      </c>
      <c r="F177" s="234">
        <v>11</v>
      </c>
      <c r="G177" s="39"/>
      <c r="H177" s="40"/>
    </row>
    <row r="178" s="2" customFormat="1" ht="16.8" customHeight="1">
      <c r="A178" s="39"/>
      <c r="B178" s="40"/>
      <c r="C178" s="233" t="s">
        <v>674</v>
      </c>
      <c r="D178" s="233" t="s">
        <v>675</v>
      </c>
      <c r="E178" s="20" t="s">
        <v>324</v>
      </c>
      <c r="F178" s="234">
        <v>0.45600000000000002</v>
      </c>
      <c r="G178" s="39"/>
      <c r="H178" s="40"/>
    </row>
    <row r="179" s="2" customFormat="1" ht="16.8" customHeight="1">
      <c r="A179" s="39"/>
      <c r="B179" s="40"/>
      <c r="C179" s="233" t="s">
        <v>670</v>
      </c>
      <c r="D179" s="233" t="s">
        <v>671</v>
      </c>
      <c r="E179" s="20" t="s">
        <v>324</v>
      </c>
      <c r="F179" s="234">
        <v>1.1000000000000001</v>
      </c>
      <c r="G179" s="39"/>
      <c r="H179" s="40"/>
    </row>
    <row r="180" s="2" customFormat="1" ht="16.8" customHeight="1">
      <c r="A180" s="39"/>
      <c r="B180" s="40"/>
      <c r="C180" s="229" t="s">
        <v>710</v>
      </c>
      <c r="D180" s="230" t="s">
        <v>3</v>
      </c>
      <c r="E180" s="231" t="s">
        <v>3</v>
      </c>
      <c r="F180" s="232">
        <v>3</v>
      </c>
      <c r="G180" s="39"/>
      <c r="H180" s="40"/>
    </row>
    <row r="181" s="2" customFormat="1" ht="16.8" customHeight="1">
      <c r="A181" s="39"/>
      <c r="B181" s="40"/>
      <c r="C181" s="233" t="s">
        <v>710</v>
      </c>
      <c r="D181" s="233" t="s">
        <v>165</v>
      </c>
      <c r="E181" s="20" t="s">
        <v>3</v>
      </c>
      <c r="F181" s="234">
        <v>3</v>
      </c>
      <c r="G181" s="39"/>
      <c r="H181" s="40"/>
    </row>
    <row r="182" s="2" customFormat="1" ht="16.8" customHeight="1">
      <c r="A182" s="39"/>
      <c r="B182" s="40"/>
      <c r="C182" s="235" t="s">
        <v>1309</v>
      </c>
      <c r="D182" s="39"/>
      <c r="E182" s="39"/>
      <c r="F182" s="39"/>
      <c r="G182" s="39"/>
      <c r="H182" s="40"/>
    </row>
    <row r="183" s="2" customFormat="1" ht="16.8" customHeight="1">
      <c r="A183" s="39"/>
      <c r="B183" s="40"/>
      <c r="C183" s="233" t="s">
        <v>629</v>
      </c>
      <c r="D183" s="233" t="s">
        <v>630</v>
      </c>
      <c r="E183" s="20" t="s">
        <v>217</v>
      </c>
      <c r="F183" s="234">
        <v>3</v>
      </c>
      <c r="G183" s="39"/>
      <c r="H183" s="40"/>
    </row>
    <row r="184" s="2" customFormat="1" ht="16.8" customHeight="1">
      <c r="A184" s="39"/>
      <c r="B184" s="40"/>
      <c r="C184" s="233" t="s">
        <v>634</v>
      </c>
      <c r="D184" s="233" t="s">
        <v>635</v>
      </c>
      <c r="E184" s="20" t="s">
        <v>217</v>
      </c>
      <c r="F184" s="234">
        <v>9</v>
      </c>
      <c r="G184" s="39"/>
      <c r="H184" s="40"/>
    </row>
    <row r="185" s="2" customFormat="1" ht="16.8" customHeight="1">
      <c r="A185" s="39"/>
      <c r="B185" s="40"/>
      <c r="C185" s="233" t="s">
        <v>638</v>
      </c>
      <c r="D185" s="233" t="s">
        <v>639</v>
      </c>
      <c r="E185" s="20" t="s">
        <v>217</v>
      </c>
      <c r="F185" s="234">
        <v>9</v>
      </c>
      <c r="G185" s="39"/>
      <c r="H185" s="40"/>
    </row>
    <row r="186" s="2" customFormat="1" ht="16.8" customHeight="1">
      <c r="A186" s="39"/>
      <c r="B186" s="40"/>
      <c r="C186" s="233" t="s">
        <v>641</v>
      </c>
      <c r="D186" s="233" t="s">
        <v>642</v>
      </c>
      <c r="E186" s="20" t="s">
        <v>217</v>
      </c>
      <c r="F186" s="234">
        <v>9</v>
      </c>
      <c r="G186" s="39"/>
      <c r="H186" s="40"/>
    </row>
    <row r="187" s="2" customFormat="1" ht="16.8" customHeight="1">
      <c r="A187" s="39"/>
      <c r="B187" s="40"/>
      <c r="C187" s="229" t="s">
        <v>241</v>
      </c>
      <c r="D187" s="230" t="s">
        <v>3</v>
      </c>
      <c r="E187" s="231" t="s">
        <v>3</v>
      </c>
      <c r="F187" s="232">
        <v>1380</v>
      </c>
      <c r="G187" s="39"/>
      <c r="H187" s="40"/>
    </row>
    <row r="188" s="2" customFormat="1" ht="16.8" customHeight="1">
      <c r="A188" s="39"/>
      <c r="B188" s="40"/>
      <c r="C188" s="233" t="s">
        <v>241</v>
      </c>
      <c r="D188" s="233" t="s">
        <v>765</v>
      </c>
      <c r="E188" s="20" t="s">
        <v>3</v>
      </c>
      <c r="F188" s="234">
        <v>1380</v>
      </c>
      <c r="G188" s="39"/>
      <c r="H188" s="40"/>
    </row>
    <row r="189" s="2" customFormat="1" ht="16.8" customHeight="1">
      <c r="A189" s="39"/>
      <c r="B189" s="40"/>
      <c r="C189" s="235" t="s">
        <v>1309</v>
      </c>
      <c r="D189" s="39"/>
      <c r="E189" s="39"/>
      <c r="F189" s="39"/>
      <c r="G189" s="39"/>
      <c r="H189" s="40"/>
    </row>
    <row r="190" s="2" customFormat="1" ht="16.8" customHeight="1">
      <c r="A190" s="39"/>
      <c r="B190" s="40"/>
      <c r="C190" s="233" t="s">
        <v>720</v>
      </c>
      <c r="D190" s="233" t="s">
        <v>721</v>
      </c>
      <c r="E190" s="20" t="s">
        <v>233</v>
      </c>
      <c r="F190" s="234">
        <v>1380</v>
      </c>
      <c r="G190" s="39"/>
      <c r="H190" s="40"/>
    </row>
    <row r="191" s="2" customFormat="1" ht="16.8" customHeight="1">
      <c r="A191" s="39"/>
      <c r="B191" s="40"/>
      <c r="C191" s="233" t="s">
        <v>749</v>
      </c>
      <c r="D191" s="233" t="s">
        <v>750</v>
      </c>
      <c r="E191" s="20" t="s">
        <v>751</v>
      </c>
      <c r="F191" s="234">
        <v>0.13800000000000001</v>
      </c>
      <c r="G191" s="39"/>
      <c r="H191" s="40"/>
    </row>
    <row r="192" s="2" customFormat="1" ht="16.8" customHeight="1">
      <c r="A192" s="39"/>
      <c r="B192" s="40"/>
      <c r="C192" s="229" t="s">
        <v>563</v>
      </c>
      <c r="D192" s="230" t="s">
        <v>3</v>
      </c>
      <c r="E192" s="231" t="s">
        <v>3</v>
      </c>
      <c r="F192" s="232">
        <v>0.45600000000000002</v>
      </c>
      <c r="G192" s="39"/>
      <c r="H192" s="40"/>
    </row>
    <row r="193" s="2" customFormat="1" ht="16.8" customHeight="1">
      <c r="A193" s="39"/>
      <c r="B193" s="40"/>
      <c r="C193" s="233" t="s">
        <v>563</v>
      </c>
      <c r="D193" s="233" t="s">
        <v>757</v>
      </c>
      <c r="E193" s="20" t="s">
        <v>3</v>
      </c>
      <c r="F193" s="234">
        <v>0.45600000000000002</v>
      </c>
      <c r="G193" s="39"/>
      <c r="H193" s="40"/>
    </row>
    <row r="194" s="2" customFormat="1" ht="16.8" customHeight="1">
      <c r="A194" s="39"/>
      <c r="B194" s="40"/>
      <c r="C194" s="235" t="s">
        <v>1309</v>
      </c>
      <c r="D194" s="39"/>
      <c r="E194" s="39"/>
      <c r="F194" s="39"/>
      <c r="G194" s="39"/>
      <c r="H194" s="40"/>
    </row>
    <row r="195" s="2" customFormat="1" ht="16.8" customHeight="1">
      <c r="A195" s="39"/>
      <c r="B195" s="40"/>
      <c r="C195" s="233" t="s">
        <v>674</v>
      </c>
      <c r="D195" s="233" t="s">
        <v>675</v>
      </c>
      <c r="E195" s="20" t="s">
        <v>324</v>
      </c>
      <c r="F195" s="234">
        <v>0.45600000000000002</v>
      </c>
      <c r="G195" s="39"/>
      <c r="H195" s="40"/>
    </row>
    <row r="196" s="2" customFormat="1" ht="16.8" customHeight="1">
      <c r="A196" s="39"/>
      <c r="B196" s="40"/>
      <c r="C196" s="233" t="s">
        <v>680</v>
      </c>
      <c r="D196" s="233" t="s">
        <v>681</v>
      </c>
      <c r="E196" s="20" t="s">
        <v>324</v>
      </c>
      <c r="F196" s="234">
        <v>0.45600000000000002</v>
      </c>
      <c r="G196" s="39"/>
      <c r="H196" s="40"/>
    </row>
    <row r="197" s="2" customFormat="1" ht="16.8" customHeight="1">
      <c r="A197" s="39"/>
      <c r="B197" s="40"/>
      <c r="C197" s="233" t="s">
        <v>685</v>
      </c>
      <c r="D197" s="233" t="s">
        <v>686</v>
      </c>
      <c r="E197" s="20" t="s">
        <v>324</v>
      </c>
      <c r="F197" s="234">
        <v>0.45600000000000002</v>
      </c>
      <c r="G197" s="39"/>
      <c r="H197" s="40"/>
    </row>
    <row r="198" s="2" customFormat="1" ht="26.4" customHeight="1">
      <c r="A198" s="39"/>
      <c r="B198" s="40"/>
      <c r="C198" s="228" t="s">
        <v>1314</v>
      </c>
      <c r="D198" s="228" t="s">
        <v>99</v>
      </c>
      <c r="E198" s="39"/>
      <c r="F198" s="39"/>
      <c r="G198" s="39"/>
      <c r="H198" s="40"/>
    </row>
    <row r="199" s="2" customFormat="1" ht="16.8" customHeight="1">
      <c r="A199" s="39"/>
      <c r="B199" s="40"/>
      <c r="C199" s="229" t="s">
        <v>219</v>
      </c>
      <c r="D199" s="230" t="s">
        <v>3</v>
      </c>
      <c r="E199" s="231" t="s">
        <v>3</v>
      </c>
      <c r="F199" s="232">
        <v>580.64999999999998</v>
      </c>
      <c r="G199" s="39"/>
      <c r="H199" s="40"/>
    </row>
    <row r="200" s="2" customFormat="1" ht="16.8" customHeight="1">
      <c r="A200" s="39"/>
      <c r="B200" s="40"/>
      <c r="C200" s="233" t="s">
        <v>219</v>
      </c>
      <c r="D200" s="233" t="s">
        <v>456</v>
      </c>
      <c r="E200" s="20" t="s">
        <v>3</v>
      </c>
      <c r="F200" s="234">
        <v>580.64999999999998</v>
      </c>
      <c r="G200" s="39"/>
      <c r="H200" s="40"/>
    </row>
    <row r="201" s="2" customFormat="1" ht="16.8" customHeight="1">
      <c r="A201" s="39"/>
      <c r="B201" s="40"/>
      <c r="C201" s="235" t="s">
        <v>1309</v>
      </c>
      <c r="D201" s="39"/>
      <c r="E201" s="39"/>
      <c r="F201" s="39"/>
      <c r="G201" s="39"/>
      <c r="H201" s="40"/>
    </row>
    <row r="202" s="2" customFormat="1" ht="16.8" customHeight="1">
      <c r="A202" s="39"/>
      <c r="B202" s="40"/>
      <c r="C202" s="233" t="s">
        <v>451</v>
      </c>
      <c r="D202" s="233" t="s">
        <v>452</v>
      </c>
      <c r="E202" s="20" t="s">
        <v>233</v>
      </c>
      <c r="F202" s="234">
        <v>580.64999999999998</v>
      </c>
      <c r="G202" s="39"/>
      <c r="H202" s="40"/>
    </row>
    <row r="203" s="2" customFormat="1" ht="16.8" customHeight="1">
      <c r="A203" s="39"/>
      <c r="B203" s="40"/>
      <c r="C203" s="233" t="s">
        <v>425</v>
      </c>
      <c r="D203" s="233" t="s">
        <v>426</v>
      </c>
      <c r="E203" s="20" t="s">
        <v>233</v>
      </c>
      <c r="F203" s="234">
        <v>620.23199999999997</v>
      </c>
      <c r="G203" s="39"/>
      <c r="H203" s="40"/>
    </row>
    <row r="204" s="2" customFormat="1" ht="16.8" customHeight="1">
      <c r="A204" s="39"/>
      <c r="B204" s="40"/>
      <c r="C204" s="233" t="s">
        <v>466</v>
      </c>
      <c r="D204" s="233" t="s">
        <v>467</v>
      </c>
      <c r="E204" s="20" t="s">
        <v>233</v>
      </c>
      <c r="F204" s="234">
        <v>580.64999999999998</v>
      </c>
      <c r="G204" s="39"/>
      <c r="H204" s="40"/>
    </row>
    <row r="205" s="2" customFormat="1" ht="16.8" customHeight="1">
      <c r="A205" s="39"/>
      <c r="B205" s="40"/>
      <c r="C205" s="233" t="s">
        <v>528</v>
      </c>
      <c r="D205" s="233" t="s">
        <v>529</v>
      </c>
      <c r="E205" s="20" t="s">
        <v>233</v>
      </c>
      <c r="F205" s="234">
        <v>580.64999999999998</v>
      </c>
      <c r="G205" s="39"/>
      <c r="H205" s="40"/>
    </row>
    <row r="206" s="2" customFormat="1" ht="16.8" customHeight="1">
      <c r="A206" s="39"/>
      <c r="B206" s="40"/>
      <c r="C206" s="229" t="s">
        <v>796</v>
      </c>
      <c r="D206" s="230" t="s">
        <v>797</v>
      </c>
      <c r="E206" s="231" t="s">
        <v>317</v>
      </c>
      <c r="F206" s="232">
        <v>17.75</v>
      </c>
      <c r="G206" s="39"/>
      <c r="H206" s="40"/>
    </row>
    <row r="207" s="2" customFormat="1" ht="16.8" customHeight="1">
      <c r="A207" s="39"/>
      <c r="B207" s="40"/>
      <c r="C207" s="233" t="s">
        <v>796</v>
      </c>
      <c r="D207" s="233" t="s">
        <v>798</v>
      </c>
      <c r="E207" s="20" t="s">
        <v>3</v>
      </c>
      <c r="F207" s="234">
        <v>17.75</v>
      </c>
      <c r="G207" s="39"/>
      <c r="H207" s="40"/>
    </row>
    <row r="208" s="2" customFormat="1" ht="16.8" customHeight="1">
      <c r="A208" s="39"/>
      <c r="B208" s="40"/>
      <c r="C208" s="235" t="s">
        <v>1309</v>
      </c>
      <c r="D208" s="39"/>
      <c r="E208" s="39"/>
      <c r="F208" s="39"/>
      <c r="G208" s="39"/>
      <c r="H208" s="40"/>
    </row>
    <row r="209" s="2" customFormat="1" ht="16.8" customHeight="1">
      <c r="A209" s="39"/>
      <c r="B209" s="40"/>
      <c r="C209" s="233" t="s">
        <v>871</v>
      </c>
      <c r="D209" s="233" t="s">
        <v>872</v>
      </c>
      <c r="E209" s="20" t="s">
        <v>317</v>
      </c>
      <c r="F209" s="234">
        <v>17.75</v>
      </c>
      <c r="G209" s="39"/>
      <c r="H209" s="40"/>
    </row>
    <row r="210" s="2" customFormat="1" ht="16.8" customHeight="1">
      <c r="A210" s="39"/>
      <c r="B210" s="40"/>
      <c r="C210" s="233" t="s">
        <v>859</v>
      </c>
      <c r="D210" s="233" t="s">
        <v>860</v>
      </c>
      <c r="E210" s="20" t="s">
        <v>317</v>
      </c>
      <c r="F210" s="234">
        <v>17.75</v>
      </c>
      <c r="G210" s="39"/>
      <c r="H210" s="40"/>
    </row>
    <row r="211" s="2" customFormat="1" ht="16.8" customHeight="1">
      <c r="A211" s="39"/>
      <c r="B211" s="40"/>
      <c r="C211" s="233" t="s">
        <v>865</v>
      </c>
      <c r="D211" s="233" t="s">
        <v>866</v>
      </c>
      <c r="E211" s="20" t="s">
        <v>317</v>
      </c>
      <c r="F211" s="234">
        <v>17.75</v>
      </c>
      <c r="G211" s="39"/>
      <c r="H211" s="40"/>
    </row>
    <row r="212" s="2" customFormat="1" ht="16.8" customHeight="1">
      <c r="A212" s="39"/>
      <c r="B212" s="40"/>
      <c r="C212" s="229" t="s">
        <v>221</v>
      </c>
      <c r="D212" s="230" t="s">
        <v>3</v>
      </c>
      <c r="E212" s="231" t="s">
        <v>3</v>
      </c>
      <c r="F212" s="232">
        <v>142.5</v>
      </c>
      <c r="G212" s="39"/>
      <c r="H212" s="40"/>
    </row>
    <row r="213" s="2" customFormat="1" ht="16.8" customHeight="1">
      <c r="A213" s="39"/>
      <c r="B213" s="40"/>
      <c r="C213" s="233" t="s">
        <v>221</v>
      </c>
      <c r="D213" s="233" t="s">
        <v>799</v>
      </c>
      <c r="E213" s="20" t="s">
        <v>3</v>
      </c>
      <c r="F213" s="234">
        <v>142.5</v>
      </c>
      <c r="G213" s="39"/>
      <c r="H213" s="40"/>
    </row>
    <row r="214" s="2" customFormat="1" ht="16.8" customHeight="1">
      <c r="A214" s="39"/>
      <c r="B214" s="40"/>
      <c r="C214" s="235" t="s">
        <v>1309</v>
      </c>
      <c r="D214" s="39"/>
      <c r="E214" s="39"/>
      <c r="F214" s="39"/>
      <c r="G214" s="39"/>
      <c r="H214" s="40"/>
    </row>
    <row r="215" s="2" customFormat="1">
      <c r="A215" s="39"/>
      <c r="B215" s="40"/>
      <c r="C215" s="233" t="s">
        <v>400</v>
      </c>
      <c r="D215" s="233" t="s">
        <v>401</v>
      </c>
      <c r="E215" s="20" t="s">
        <v>317</v>
      </c>
      <c r="F215" s="234">
        <v>142.5</v>
      </c>
      <c r="G215" s="39"/>
      <c r="H215" s="40"/>
    </row>
    <row r="216" s="2" customFormat="1">
      <c r="A216" s="39"/>
      <c r="B216" s="40"/>
      <c r="C216" s="233" t="s">
        <v>337</v>
      </c>
      <c r="D216" s="233" t="s">
        <v>338</v>
      </c>
      <c r="E216" s="20" t="s">
        <v>324</v>
      </c>
      <c r="F216" s="234">
        <v>25.649999999999999</v>
      </c>
      <c r="G216" s="39"/>
      <c r="H216" s="40"/>
    </row>
    <row r="217" s="2" customFormat="1" ht="16.8" customHeight="1">
      <c r="A217" s="39"/>
      <c r="B217" s="40"/>
      <c r="C217" s="229" t="s">
        <v>223</v>
      </c>
      <c r="D217" s="230" t="s">
        <v>1315</v>
      </c>
      <c r="E217" s="231" t="s">
        <v>324</v>
      </c>
      <c r="F217" s="232">
        <v>360.25999999999999</v>
      </c>
      <c r="G217" s="39"/>
      <c r="H217" s="40"/>
    </row>
    <row r="218" s="2" customFormat="1" ht="16.8" customHeight="1">
      <c r="A218" s="39"/>
      <c r="B218" s="40"/>
      <c r="C218" s="233" t="s">
        <v>223</v>
      </c>
      <c r="D218" s="233" t="s">
        <v>1316</v>
      </c>
      <c r="E218" s="20" t="s">
        <v>3</v>
      </c>
      <c r="F218" s="234">
        <v>360.25999999999999</v>
      </c>
      <c r="G218" s="39"/>
      <c r="H218" s="40"/>
    </row>
    <row r="219" s="2" customFormat="1" ht="16.8" customHeight="1">
      <c r="A219" s="39"/>
      <c r="B219" s="40"/>
      <c r="C219" s="229" t="s">
        <v>800</v>
      </c>
      <c r="D219" s="230" t="s">
        <v>801</v>
      </c>
      <c r="E219" s="231" t="s">
        <v>324</v>
      </c>
      <c r="F219" s="232">
        <v>176.40000000000001</v>
      </c>
      <c r="G219" s="39"/>
      <c r="H219" s="40"/>
    </row>
    <row r="220" s="2" customFormat="1" ht="16.8" customHeight="1">
      <c r="A220" s="39"/>
      <c r="B220" s="40"/>
      <c r="C220" s="233" t="s">
        <v>800</v>
      </c>
      <c r="D220" s="233" t="s">
        <v>802</v>
      </c>
      <c r="E220" s="20" t="s">
        <v>3</v>
      </c>
      <c r="F220" s="234">
        <v>176.40000000000001</v>
      </c>
      <c r="G220" s="39"/>
      <c r="H220" s="40"/>
    </row>
    <row r="221" s="2" customFormat="1" ht="16.8" customHeight="1">
      <c r="A221" s="39"/>
      <c r="B221" s="40"/>
      <c r="C221" s="235" t="s">
        <v>1309</v>
      </c>
      <c r="D221" s="39"/>
      <c r="E221" s="39"/>
      <c r="F221" s="39"/>
      <c r="G221" s="39"/>
      <c r="H221" s="40"/>
    </row>
    <row r="222" s="2" customFormat="1">
      <c r="A222" s="39"/>
      <c r="B222" s="40"/>
      <c r="C222" s="233" t="s">
        <v>819</v>
      </c>
      <c r="D222" s="233" t="s">
        <v>820</v>
      </c>
      <c r="E222" s="20" t="s">
        <v>324</v>
      </c>
      <c r="F222" s="234">
        <v>176.40000000000001</v>
      </c>
      <c r="G222" s="39"/>
      <c r="H222" s="40"/>
    </row>
    <row r="223" s="2" customFormat="1" ht="16.8" customHeight="1">
      <c r="A223" s="39"/>
      <c r="B223" s="40"/>
      <c r="C223" s="233" t="s">
        <v>386</v>
      </c>
      <c r="D223" s="233" t="s">
        <v>387</v>
      </c>
      <c r="E223" s="20" t="s">
        <v>324</v>
      </c>
      <c r="F223" s="234">
        <v>176.40000000000001</v>
      </c>
      <c r="G223" s="39"/>
      <c r="H223" s="40"/>
    </row>
    <row r="224" s="2" customFormat="1" ht="16.8" customHeight="1">
      <c r="A224" s="39"/>
      <c r="B224" s="40"/>
      <c r="C224" s="229" t="s">
        <v>1317</v>
      </c>
      <c r="D224" s="230" t="s">
        <v>1318</v>
      </c>
      <c r="E224" s="231" t="s">
        <v>324</v>
      </c>
      <c r="F224" s="232">
        <v>392.132</v>
      </c>
      <c r="G224" s="39"/>
      <c r="H224" s="40"/>
    </row>
    <row r="225" s="2" customFormat="1" ht="16.8" customHeight="1">
      <c r="A225" s="39"/>
      <c r="B225" s="40"/>
      <c r="C225" s="233" t="s">
        <v>1317</v>
      </c>
      <c r="D225" s="233" t="s">
        <v>1319</v>
      </c>
      <c r="E225" s="20" t="s">
        <v>3</v>
      </c>
      <c r="F225" s="234">
        <v>392.132</v>
      </c>
      <c r="G225" s="39"/>
      <c r="H225" s="40"/>
    </row>
    <row r="226" s="2" customFormat="1" ht="16.8" customHeight="1">
      <c r="A226" s="39"/>
      <c r="B226" s="40"/>
      <c r="C226" s="229" t="s">
        <v>803</v>
      </c>
      <c r="D226" s="230" t="s">
        <v>804</v>
      </c>
      <c r="E226" s="231" t="s">
        <v>324</v>
      </c>
      <c r="F226" s="232">
        <v>765</v>
      </c>
      <c r="G226" s="39"/>
      <c r="H226" s="40"/>
    </row>
    <row r="227" s="2" customFormat="1" ht="16.8" customHeight="1">
      <c r="A227" s="39"/>
      <c r="B227" s="40"/>
      <c r="C227" s="233" t="s">
        <v>803</v>
      </c>
      <c r="D227" s="233" t="s">
        <v>805</v>
      </c>
      <c r="E227" s="20" t="s">
        <v>3</v>
      </c>
      <c r="F227" s="234">
        <v>765</v>
      </c>
      <c r="G227" s="39"/>
      <c r="H227" s="40"/>
    </row>
    <row r="228" s="2" customFormat="1" ht="16.8" customHeight="1">
      <c r="A228" s="39"/>
      <c r="B228" s="40"/>
      <c r="C228" s="235" t="s">
        <v>1309</v>
      </c>
      <c r="D228" s="39"/>
      <c r="E228" s="39"/>
      <c r="F228" s="39"/>
      <c r="G228" s="39"/>
      <c r="H228" s="40"/>
    </row>
    <row r="229" s="2" customFormat="1" ht="16.8" customHeight="1">
      <c r="A229" s="39"/>
      <c r="B229" s="40"/>
      <c r="C229" s="233" t="s">
        <v>813</v>
      </c>
      <c r="D229" s="233" t="s">
        <v>814</v>
      </c>
      <c r="E229" s="20" t="s">
        <v>233</v>
      </c>
      <c r="F229" s="234">
        <v>765</v>
      </c>
      <c r="G229" s="39"/>
      <c r="H229" s="40"/>
    </row>
    <row r="230" s="2" customFormat="1" ht="16.8" customHeight="1">
      <c r="A230" s="39"/>
      <c r="B230" s="40"/>
      <c r="C230" s="233" t="s">
        <v>831</v>
      </c>
      <c r="D230" s="233" t="s">
        <v>832</v>
      </c>
      <c r="E230" s="20" t="s">
        <v>324</v>
      </c>
      <c r="F230" s="234">
        <v>153</v>
      </c>
      <c r="G230" s="39"/>
      <c r="H230" s="40"/>
    </row>
    <row r="231" s="2" customFormat="1" ht="16.8" customHeight="1">
      <c r="A231" s="39"/>
      <c r="B231" s="40"/>
      <c r="C231" s="229" t="s">
        <v>231</v>
      </c>
      <c r="D231" s="230" t="s">
        <v>232</v>
      </c>
      <c r="E231" s="231" t="s">
        <v>233</v>
      </c>
      <c r="F231" s="232">
        <v>673.00800000000004</v>
      </c>
      <c r="G231" s="39"/>
      <c r="H231" s="40"/>
    </row>
    <row r="232" s="2" customFormat="1" ht="16.8" customHeight="1">
      <c r="A232" s="39"/>
      <c r="B232" s="40"/>
      <c r="C232" s="233" t="s">
        <v>231</v>
      </c>
      <c r="D232" s="233" t="s">
        <v>850</v>
      </c>
      <c r="E232" s="20" t="s">
        <v>3</v>
      </c>
      <c r="F232" s="234">
        <v>673.00800000000004</v>
      </c>
      <c r="G232" s="39"/>
      <c r="H232" s="40"/>
    </row>
    <row r="233" s="2" customFormat="1" ht="16.8" customHeight="1">
      <c r="A233" s="39"/>
      <c r="B233" s="40"/>
      <c r="C233" s="235" t="s">
        <v>1309</v>
      </c>
      <c r="D233" s="39"/>
      <c r="E233" s="39"/>
      <c r="F233" s="39"/>
      <c r="G233" s="39"/>
      <c r="H233" s="40"/>
    </row>
    <row r="234" s="2" customFormat="1" ht="16.8" customHeight="1">
      <c r="A234" s="39"/>
      <c r="B234" s="40"/>
      <c r="C234" s="233" t="s">
        <v>434</v>
      </c>
      <c r="D234" s="233" t="s">
        <v>435</v>
      </c>
      <c r="E234" s="20" t="s">
        <v>233</v>
      </c>
      <c r="F234" s="234">
        <v>673.00800000000004</v>
      </c>
      <c r="G234" s="39"/>
      <c r="H234" s="40"/>
    </row>
    <row r="235" s="2" customFormat="1" ht="16.8" customHeight="1">
      <c r="A235" s="39"/>
      <c r="B235" s="40"/>
      <c r="C235" s="233" t="s">
        <v>358</v>
      </c>
      <c r="D235" s="233" t="s">
        <v>359</v>
      </c>
      <c r="E235" s="20" t="s">
        <v>233</v>
      </c>
      <c r="F235" s="234">
        <v>673.00800000000004</v>
      </c>
      <c r="G235" s="39"/>
      <c r="H235" s="40"/>
    </row>
    <row r="236" s="2" customFormat="1">
      <c r="A236" s="39"/>
      <c r="B236" s="40"/>
      <c r="C236" s="233" t="s">
        <v>837</v>
      </c>
      <c r="D236" s="233" t="s">
        <v>838</v>
      </c>
      <c r="E236" s="20" t="s">
        <v>233</v>
      </c>
      <c r="F236" s="234">
        <v>673.00800000000004</v>
      </c>
      <c r="G236" s="39"/>
      <c r="H236" s="40"/>
    </row>
    <row r="237" s="2" customFormat="1" ht="16.8" customHeight="1">
      <c r="A237" s="39"/>
      <c r="B237" s="40"/>
      <c r="C237" s="233" t="s">
        <v>842</v>
      </c>
      <c r="D237" s="233" t="s">
        <v>843</v>
      </c>
      <c r="E237" s="20" t="s">
        <v>538</v>
      </c>
      <c r="F237" s="234">
        <v>11.589</v>
      </c>
      <c r="G237" s="39"/>
      <c r="H237" s="40"/>
    </row>
    <row r="238" s="2" customFormat="1" ht="16.8" customHeight="1">
      <c r="A238" s="39"/>
      <c r="B238" s="40"/>
      <c r="C238" s="229" t="s">
        <v>236</v>
      </c>
      <c r="D238" s="230" t="s">
        <v>237</v>
      </c>
      <c r="E238" s="231" t="s">
        <v>233</v>
      </c>
      <c r="F238" s="232">
        <v>620.23199999999997</v>
      </c>
      <c r="G238" s="39"/>
      <c r="H238" s="40"/>
    </row>
    <row r="239" s="2" customFormat="1" ht="16.8" customHeight="1">
      <c r="A239" s="39"/>
      <c r="B239" s="40"/>
      <c r="C239" s="233" t="s">
        <v>236</v>
      </c>
      <c r="D239" s="233" t="s">
        <v>848</v>
      </c>
      <c r="E239" s="20" t="s">
        <v>3</v>
      </c>
      <c r="F239" s="234">
        <v>620.23199999999997</v>
      </c>
      <c r="G239" s="39"/>
      <c r="H239" s="40"/>
    </row>
    <row r="240" s="2" customFormat="1" ht="16.8" customHeight="1">
      <c r="A240" s="39"/>
      <c r="B240" s="40"/>
      <c r="C240" s="235" t="s">
        <v>1309</v>
      </c>
      <c r="D240" s="39"/>
      <c r="E240" s="39"/>
      <c r="F240" s="39"/>
      <c r="G240" s="39"/>
      <c r="H240" s="40"/>
    </row>
    <row r="241" s="2" customFormat="1" ht="16.8" customHeight="1">
      <c r="A241" s="39"/>
      <c r="B241" s="40"/>
      <c r="C241" s="233" t="s">
        <v>425</v>
      </c>
      <c r="D241" s="233" t="s">
        <v>426</v>
      </c>
      <c r="E241" s="20" t="s">
        <v>233</v>
      </c>
      <c r="F241" s="234">
        <v>620.23199999999997</v>
      </c>
      <c r="G241" s="39"/>
      <c r="H241" s="40"/>
    </row>
    <row r="242" s="2" customFormat="1" ht="16.8" customHeight="1">
      <c r="A242" s="39"/>
      <c r="B242" s="40"/>
      <c r="C242" s="233" t="s">
        <v>434</v>
      </c>
      <c r="D242" s="233" t="s">
        <v>435</v>
      </c>
      <c r="E242" s="20" t="s">
        <v>233</v>
      </c>
      <c r="F242" s="234">
        <v>673.00800000000004</v>
      </c>
      <c r="G242" s="39"/>
      <c r="H242" s="40"/>
    </row>
    <row r="243" s="2" customFormat="1" ht="16.8" customHeight="1">
      <c r="A243" s="39"/>
      <c r="B243" s="40"/>
      <c r="C243" s="233" t="s">
        <v>521</v>
      </c>
      <c r="D243" s="233" t="s">
        <v>522</v>
      </c>
      <c r="E243" s="20" t="s">
        <v>233</v>
      </c>
      <c r="F243" s="234">
        <v>620.23199999999997</v>
      </c>
      <c r="G243" s="39"/>
      <c r="H243" s="40"/>
    </row>
    <row r="244" s="2" customFormat="1" ht="16.8" customHeight="1">
      <c r="A244" s="39"/>
      <c r="B244" s="40"/>
      <c r="C244" s="229" t="s">
        <v>890</v>
      </c>
      <c r="D244" s="230" t="s">
        <v>3</v>
      </c>
      <c r="E244" s="231" t="s">
        <v>3</v>
      </c>
      <c r="F244" s="232">
        <v>21</v>
      </c>
      <c r="G244" s="39"/>
      <c r="H244" s="40"/>
    </row>
    <row r="245" s="2" customFormat="1" ht="16.8" customHeight="1">
      <c r="A245" s="39"/>
      <c r="B245" s="40"/>
      <c r="C245" s="233" t="s">
        <v>890</v>
      </c>
      <c r="D245" s="233" t="s">
        <v>891</v>
      </c>
      <c r="E245" s="20" t="s">
        <v>3</v>
      </c>
      <c r="F245" s="234">
        <v>21</v>
      </c>
      <c r="G245" s="39"/>
      <c r="H245" s="40"/>
    </row>
    <row r="246" s="2" customFormat="1" ht="16.8" customHeight="1">
      <c r="A246" s="39"/>
      <c r="B246" s="40"/>
      <c r="C246" s="229" t="s">
        <v>1320</v>
      </c>
      <c r="D246" s="230" t="s">
        <v>1321</v>
      </c>
      <c r="E246" s="231" t="s">
        <v>324</v>
      </c>
      <c r="F246" s="232">
        <v>68.174000000000007</v>
      </c>
      <c r="G246" s="39"/>
      <c r="H246" s="40"/>
    </row>
    <row r="247" s="2" customFormat="1" ht="16.8" customHeight="1">
      <c r="A247" s="39"/>
      <c r="B247" s="40"/>
      <c r="C247" s="233" t="s">
        <v>1320</v>
      </c>
      <c r="D247" s="233" t="s">
        <v>1322</v>
      </c>
      <c r="E247" s="20" t="s">
        <v>3</v>
      </c>
      <c r="F247" s="234">
        <v>68.174000000000007</v>
      </c>
      <c r="G247" s="39"/>
      <c r="H247" s="40"/>
    </row>
    <row r="248" s="2" customFormat="1" ht="16.8" customHeight="1">
      <c r="A248" s="39"/>
      <c r="B248" s="40"/>
      <c r="C248" s="229" t="s">
        <v>241</v>
      </c>
      <c r="D248" s="230" t="s">
        <v>242</v>
      </c>
      <c r="E248" s="231" t="s">
        <v>233</v>
      </c>
      <c r="F248" s="232">
        <v>140</v>
      </c>
      <c r="G248" s="39"/>
      <c r="H248" s="40"/>
    </row>
    <row r="249" s="2" customFormat="1" ht="16.8" customHeight="1">
      <c r="A249" s="39"/>
      <c r="B249" s="40"/>
      <c r="C249" s="233" t="s">
        <v>241</v>
      </c>
      <c r="D249" s="233" t="s">
        <v>809</v>
      </c>
      <c r="E249" s="20" t="s">
        <v>3</v>
      </c>
      <c r="F249" s="234">
        <v>140</v>
      </c>
      <c r="G249" s="39"/>
      <c r="H249" s="40"/>
    </row>
    <row r="250" s="2" customFormat="1" ht="16.8" customHeight="1">
      <c r="A250" s="39"/>
      <c r="B250" s="40"/>
      <c r="C250" s="235" t="s">
        <v>1309</v>
      </c>
      <c r="D250" s="39"/>
      <c r="E250" s="39"/>
      <c r="F250" s="39"/>
      <c r="G250" s="39"/>
      <c r="H250" s="40"/>
    </row>
    <row r="251" s="2" customFormat="1" ht="16.8" customHeight="1">
      <c r="A251" s="39"/>
      <c r="B251" s="40"/>
      <c r="C251" s="233" t="s">
        <v>365</v>
      </c>
      <c r="D251" s="233" t="s">
        <v>366</v>
      </c>
      <c r="E251" s="20" t="s">
        <v>233</v>
      </c>
      <c r="F251" s="234">
        <v>140</v>
      </c>
      <c r="G251" s="39"/>
      <c r="H251" s="40"/>
    </row>
    <row r="252" s="2" customFormat="1" ht="16.8" customHeight="1">
      <c r="A252" s="39"/>
      <c r="B252" s="40"/>
      <c r="C252" s="233" t="s">
        <v>373</v>
      </c>
      <c r="D252" s="233" t="s">
        <v>374</v>
      </c>
      <c r="E252" s="20" t="s">
        <v>375</v>
      </c>
      <c r="F252" s="234">
        <v>7</v>
      </c>
      <c r="G252" s="39"/>
      <c r="H252" s="40"/>
    </row>
    <row r="253" s="2" customFormat="1" ht="16.8" customHeight="1">
      <c r="A253" s="39"/>
      <c r="B253" s="40"/>
      <c r="C253" s="229" t="s">
        <v>244</v>
      </c>
      <c r="D253" s="230" t="s">
        <v>245</v>
      </c>
      <c r="E253" s="231" t="s">
        <v>233</v>
      </c>
      <c r="F253" s="232">
        <v>553</v>
      </c>
      <c r="G253" s="39"/>
      <c r="H253" s="40"/>
    </row>
    <row r="254" s="2" customFormat="1" ht="16.8" customHeight="1">
      <c r="A254" s="39"/>
      <c r="B254" s="40"/>
      <c r="C254" s="233" t="s">
        <v>244</v>
      </c>
      <c r="D254" s="233" t="s">
        <v>855</v>
      </c>
      <c r="E254" s="20" t="s">
        <v>3</v>
      </c>
      <c r="F254" s="234">
        <v>553</v>
      </c>
      <c r="G254" s="39"/>
      <c r="H254" s="40"/>
    </row>
    <row r="255" s="2" customFormat="1" ht="16.8" customHeight="1">
      <c r="A255" s="39"/>
      <c r="B255" s="40"/>
      <c r="C255" s="235" t="s">
        <v>1309</v>
      </c>
      <c r="D255" s="39"/>
      <c r="E255" s="39"/>
      <c r="F255" s="39"/>
      <c r="G255" s="39"/>
      <c r="H255" s="40"/>
    </row>
    <row r="256" s="2" customFormat="1">
      <c r="A256" s="39"/>
      <c r="B256" s="40"/>
      <c r="C256" s="233" t="s">
        <v>472</v>
      </c>
      <c r="D256" s="233" t="s">
        <v>473</v>
      </c>
      <c r="E256" s="20" t="s">
        <v>233</v>
      </c>
      <c r="F256" s="234">
        <v>553</v>
      </c>
      <c r="G256" s="39"/>
      <c r="H256" s="40"/>
    </row>
    <row r="257" s="2" customFormat="1" ht="16.8" customHeight="1">
      <c r="A257" s="39"/>
      <c r="B257" s="40"/>
      <c r="C257" s="233" t="s">
        <v>451</v>
      </c>
      <c r="D257" s="233" t="s">
        <v>452</v>
      </c>
      <c r="E257" s="20" t="s">
        <v>233</v>
      </c>
      <c r="F257" s="234">
        <v>580.64999999999998</v>
      </c>
      <c r="G257" s="39"/>
      <c r="H257" s="40"/>
    </row>
    <row r="258" s="2" customFormat="1" ht="16.8" customHeight="1">
      <c r="A258" s="39"/>
      <c r="B258" s="40"/>
      <c r="C258" s="233" t="s">
        <v>459</v>
      </c>
      <c r="D258" s="233" t="s">
        <v>460</v>
      </c>
      <c r="E258" s="20" t="s">
        <v>233</v>
      </c>
      <c r="F258" s="234">
        <v>553</v>
      </c>
      <c r="G258" s="39"/>
      <c r="H258" s="40"/>
    </row>
    <row r="259" s="2" customFormat="1" ht="26.4" customHeight="1">
      <c r="A259" s="39"/>
      <c r="B259" s="40"/>
      <c r="C259" s="228" t="s">
        <v>1323</v>
      </c>
      <c r="D259" s="228" t="s">
        <v>102</v>
      </c>
      <c r="E259" s="39"/>
      <c r="F259" s="39"/>
      <c r="G259" s="39"/>
      <c r="H259" s="40"/>
    </row>
    <row r="260" s="2" customFormat="1" ht="16.8" customHeight="1">
      <c r="A260" s="39"/>
      <c r="B260" s="40"/>
      <c r="C260" s="229" t="s">
        <v>906</v>
      </c>
      <c r="D260" s="230" t="s">
        <v>3</v>
      </c>
      <c r="E260" s="231" t="s">
        <v>3</v>
      </c>
      <c r="F260" s="232">
        <v>2.1040000000000001</v>
      </c>
      <c r="G260" s="39"/>
      <c r="H260" s="40"/>
    </row>
    <row r="261" s="2" customFormat="1" ht="16.8" customHeight="1">
      <c r="A261" s="39"/>
      <c r="B261" s="40"/>
      <c r="C261" s="233" t="s">
        <v>906</v>
      </c>
      <c r="D261" s="233" t="s">
        <v>943</v>
      </c>
      <c r="E261" s="20" t="s">
        <v>3</v>
      </c>
      <c r="F261" s="234">
        <v>2.1040000000000001</v>
      </c>
      <c r="G261" s="39"/>
      <c r="H261" s="40"/>
    </row>
    <row r="262" s="2" customFormat="1" ht="16.8" customHeight="1">
      <c r="A262" s="39"/>
      <c r="B262" s="40"/>
      <c r="C262" s="235" t="s">
        <v>1309</v>
      </c>
      <c r="D262" s="39"/>
      <c r="E262" s="39"/>
      <c r="F262" s="39"/>
      <c r="G262" s="39"/>
      <c r="H262" s="40"/>
    </row>
    <row r="263" s="2" customFormat="1" ht="16.8" customHeight="1">
      <c r="A263" s="39"/>
      <c r="B263" s="40"/>
      <c r="C263" s="233" t="s">
        <v>938</v>
      </c>
      <c r="D263" s="233" t="s">
        <v>939</v>
      </c>
      <c r="E263" s="20" t="s">
        <v>324</v>
      </c>
      <c r="F263" s="234">
        <v>2.1040000000000001</v>
      </c>
      <c r="G263" s="39"/>
      <c r="H263" s="40"/>
    </row>
    <row r="264" s="2" customFormat="1" ht="16.8" customHeight="1">
      <c r="A264" s="39"/>
      <c r="B264" s="40"/>
      <c r="C264" s="233" t="s">
        <v>945</v>
      </c>
      <c r="D264" s="233" t="s">
        <v>946</v>
      </c>
      <c r="E264" s="20" t="s">
        <v>538</v>
      </c>
      <c r="F264" s="234">
        <v>4.2080000000000002</v>
      </c>
      <c r="G264" s="39"/>
      <c r="H264" s="40"/>
    </row>
    <row r="265" s="2" customFormat="1" ht="16.8" customHeight="1">
      <c r="A265" s="39"/>
      <c r="B265" s="40"/>
      <c r="C265" s="229" t="s">
        <v>908</v>
      </c>
      <c r="D265" s="230" t="s">
        <v>3</v>
      </c>
      <c r="E265" s="231" t="s">
        <v>3</v>
      </c>
      <c r="F265" s="232">
        <v>18.649999999999999</v>
      </c>
      <c r="G265" s="39"/>
      <c r="H265" s="40"/>
    </row>
    <row r="266" s="2" customFormat="1" ht="16.8" customHeight="1">
      <c r="A266" s="39"/>
      <c r="B266" s="40"/>
      <c r="C266" s="233" t="s">
        <v>908</v>
      </c>
      <c r="D266" s="233" t="s">
        <v>909</v>
      </c>
      <c r="E266" s="20" t="s">
        <v>3</v>
      </c>
      <c r="F266" s="234">
        <v>18.649999999999999</v>
      </c>
      <c r="G266" s="39"/>
      <c r="H266" s="40"/>
    </row>
    <row r="267" s="2" customFormat="1" ht="16.8" customHeight="1">
      <c r="A267" s="39"/>
      <c r="B267" s="40"/>
      <c r="C267" s="235" t="s">
        <v>1309</v>
      </c>
      <c r="D267" s="39"/>
      <c r="E267" s="39"/>
      <c r="F267" s="39"/>
      <c r="G267" s="39"/>
      <c r="H267" s="40"/>
    </row>
    <row r="268" s="2" customFormat="1" ht="16.8" customHeight="1">
      <c r="A268" s="39"/>
      <c r="B268" s="40"/>
      <c r="C268" s="233" t="s">
        <v>984</v>
      </c>
      <c r="D268" s="233" t="s">
        <v>985</v>
      </c>
      <c r="E268" s="20" t="s">
        <v>317</v>
      </c>
      <c r="F268" s="234">
        <v>18.649999999999999</v>
      </c>
      <c r="G268" s="39"/>
      <c r="H268" s="40"/>
    </row>
    <row r="269" s="2" customFormat="1">
      <c r="A269" s="39"/>
      <c r="B269" s="40"/>
      <c r="C269" s="233" t="s">
        <v>931</v>
      </c>
      <c r="D269" s="233" t="s">
        <v>932</v>
      </c>
      <c r="E269" s="20" t="s">
        <v>324</v>
      </c>
      <c r="F269" s="234">
        <v>16.411999999999999</v>
      </c>
      <c r="G269" s="39"/>
      <c r="H269" s="40"/>
    </row>
    <row r="270" s="2" customFormat="1" ht="16.8" customHeight="1">
      <c r="A270" s="39"/>
      <c r="B270" s="40"/>
      <c r="C270" s="233" t="s">
        <v>951</v>
      </c>
      <c r="D270" s="233" t="s">
        <v>952</v>
      </c>
      <c r="E270" s="20" t="s">
        <v>317</v>
      </c>
      <c r="F270" s="234">
        <v>18.649999999999999</v>
      </c>
      <c r="G270" s="39"/>
      <c r="H270" s="40"/>
    </row>
    <row r="271" s="2" customFormat="1" ht="16.8" customHeight="1">
      <c r="A271" s="39"/>
      <c r="B271" s="40"/>
      <c r="C271" s="233" t="s">
        <v>1025</v>
      </c>
      <c r="D271" s="233" t="s">
        <v>1026</v>
      </c>
      <c r="E271" s="20" t="s">
        <v>317</v>
      </c>
      <c r="F271" s="234">
        <v>18.649999999999999</v>
      </c>
      <c r="G271" s="39"/>
      <c r="H271" s="40"/>
    </row>
    <row r="272" s="2" customFormat="1" ht="16.8" customHeight="1">
      <c r="A272" s="39"/>
      <c r="B272" s="40"/>
      <c r="C272" s="233" t="s">
        <v>989</v>
      </c>
      <c r="D272" s="233" t="s">
        <v>990</v>
      </c>
      <c r="E272" s="20" t="s">
        <v>317</v>
      </c>
      <c r="F272" s="234">
        <v>18.649999999999999</v>
      </c>
      <c r="G272" s="39"/>
      <c r="H272" s="40"/>
    </row>
    <row r="273" s="2" customFormat="1" ht="16.8" customHeight="1">
      <c r="A273" s="39"/>
      <c r="B273" s="40"/>
      <c r="C273" s="229" t="s">
        <v>239</v>
      </c>
      <c r="D273" s="230" t="s">
        <v>3</v>
      </c>
      <c r="E273" s="231" t="s">
        <v>3</v>
      </c>
      <c r="F273" s="232">
        <v>16.411999999999999</v>
      </c>
      <c r="G273" s="39"/>
      <c r="H273" s="40"/>
    </row>
    <row r="274" s="2" customFormat="1" ht="16.8" customHeight="1">
      <c r="A274" s="39"/>
      <c r="B274" s="40"/>
      <c r="C274" s="233" t="s">
        <v>239</v>
      </c>
      <c r="D274" s="233" t="s">
        <v>936</v>
      </c>
      <c r="E274" s="20" t="s">
        <v>3</v>
      </c>
      <c r="F274" s="234">
        <v>16.411999999999999</v>
      </c>
      <c r="G274" s="39"/>
      <c r="H274" s="40"/>
    </row>
    <row r="275" s="2" customFormat="1" ht="16.8" customHeight="1">
      <c r="A275" s="39"/>
      <c r="B275" s="40"/>
      <c r="C275" s="235" t="s">
        <v>1309</v>
      </c>
      <c r="D275" s="39"/>
      <c r="E275" s="39"/>
      <c r="F275" s="39"/>
      <c r="G275" s="39"/>
      <c r="H275" s="40"/>
    </row>
    <row r="276" s="2" customFormat="1">
      <c r="A276" s="39"/>
      <c r="B276" s="40"/>
      <c r="C276" s="233" t="s">
        <v>931</v>
      </c>
      <c r="D276" s="233" t="s">
        <v>932</v>
      </c>
      <c r="E276" s="20" t="s">
        <v>324</v>
      </c>
      <c r="F276" s="234">
        <v>16.411999999999999</v>
      </c>
      <c r="G276" s="39"/>
      <c r="H276" s="40"/>
    </row>
    <row r="277" s="2" customFormat="1" ht="16.8" customHeight="1">
      <c r="A277" s="39"/>
      <c r="B277" s="40"/>
      <c r="C277" s="233" t="s">
        <v>926</v>
      </c>
      <c r="D277" s="233" t="s">
        <v>927</v>
      </c>
      <c r="E277" s="20" t="s">
        <v>324</v>
      </c>
      <c r="F277" s="234">
        <v>16.411999999999999</v>
      </c>
      <c r="G277" s="39"/>
      <c r="H277" s="40"/>
    </row>
    <row r="278" s="2" customFormat="1" ht="16.8" customHeight="1">
      <c r="A278" s="39"/>
      <c r="B278" s="40"/>
      <c r="C278" s="233" t="s">
        <v>351</v>
      </c>
      <c r="D278" s="233" t="s">
        <v>352</v>
      </c>
      <c r="E278" s="20" t="s">
        <v>324</v>
      </c>
      <c r="F278" s="234">
        <v>16.411999999999999</v>
      </c>
      <c r="G278" s="39"/>
      <c r="H278" s="40"/>
    </row>
    <row r="279" s="2" customFormat="1" ht="16.8" customHeight="1">
      <c r="A279" s="39"/>
      <c r="B279" s="40"/>
      <c r="C279" s="233" t="s">
        <v>386</v>
      </c>
      <c r="D279" s="233" t="s">
        <v>387</v>
      </c>
      <c r="E279" s="20" t="s">
        <v>324</v>
      </c>
      <c r="F279" s="234">
        <v>16.411999999999999</v>
      </c>
      <c r="G279" s="39"/>
      <c r="H279" s="40"/>
    </row>
    <row r="280" s="2" customFormat="1" ht="16.8" customHeight="1">
      <c r="A280" s="39"/>
      <c r="B280" s="40"/>
      <c r="C280" s="229" t="s">
        <v>244</v>
      </c>
      <c r="D280" s="230" t="s">
        <v>3</v>
      </c>
      <c r="E280" s="231" t="s">
        <v>3</v>
      </c>
      <c r="F280" s="232">
        <v>70</v>
      </c>
      <c r="G280" s="39"/>
      <c r="H280" s="40"/>
    </row>
    <row r="281" s="2" customFormat="1" ht="16.8" customHeight="1">
      <c r="A281" s="39"/>
      <c r="B281" s="40"/>
      <c r="C281" s="233" t="s">
        <v>244</v>
      </c>
      <c r="D281" s="233" t="s">
        <v>911</v>
      </c>
      <c r="E281" s="20" t="s">
        <v>3</v>
      </c>
      <c r="F281" s="234">
        <v>70</v>
      </c>
      <c r="G281" s="39"/>
      <c r="H281" s="40"/>
    </row>
    <row r="282" s="2" customFormat="1" ht="16.8" customHeight="1">
      <c r="A282" s="39"/>
      <c r="B282" s="40"/>
      <c r="C282" s="235" t="s">
        <v>1309</v>
      </c>
      <c r="D282" s="39"/>
      <c r="E282" s="39"/>
      <c r="F282" s="39"/>
      <c r="G282" s="39"/>
      <c r="H282" s="40"/>
    </row>
    <row r="283" s="2" customFormat="1" ht="16.8" customHeight="1">
      <c r="A283" s="39"/>
      <c r="B283" s="40"/>
      <c r="C283" s="233" t="s">
        <v>921</v>
      </c>
      <c r="D283" s="233" t="s">
        <v>922</v>
      </c>
      <c r="E283" s="20" t="s">
        <v>233</v>
      </c>
      <c r="F283" s="234">
        <v>70</v>
      </c>
      <c r="G283" s="39"/>
      <c r="H283" s="40"/>
    </row>
    <row r="284" s="2" customFormat="1">
      <c r="A284" s="39"/>
      <c r="B284" s="40"/>
      <c r="C284" s="233" t="s">
        <v>472</v>
      </c>
      <c r="D284" s="233" t="s">
        <v>473</v>
      </c>
      <c r="E284" s="20" t="s">
        <v>233</v>
      </c>
      <c r="F284" s="234">
        <v>70</v>
      </c>
      <c r="G284" s="39"/>
      <c r="H284" s="40"/>
    </row>
    <row r="285" s="2" customFormat="1" ht="26.4" customHeight="1">
      <c r="A285" s="39"/>
      <c r="B285" s="40"/>
      <c r="C285" s="228" t="s">
        <v>1324</v>
      </c>
      <c r="D285" s="228" t="s">
        <v>105</v>
      </c>
      <c r="E285" s="39"/>
      <c r="F285" s="39"/>
      <c r="G285" s="39"/>
      <c r="H285" s="40"/>
    </row>
    <row r="286" s="2" customFormat="1" ht="16.8" customHeight="1">
      <c r="A286" s="39"/>
      <c r="B286" s="40"/>
      <c r="C286" s="229" t="s">
        <v>1042</v>
      </c>
      <c r="D286" s="230" t="s">
        <v>3</v>
      </c>
      <c r="E286" s="231" t="s">
        <v>3</v>
      </c>
      <c r="F286" s="232">
        <v>477</v>
      </c>
      <c r="G286" s="39"/>
      <c r="H286" s="40"/>
    </row>
    <row r="287" s="2" customFormat="1" ht="16.8" customHeight="1">
      <c r="A287" s="39"/>
      <c r="B287" s="40"/>
      <c r="C287" s="233" t="s">
        <v>1042</v>
      </c>
      <c r="D287" s="233" t="s">
        <v>1089</v>
      </c>
      <c r="E287" s="20" t="s">
        <v>3</v>
      </c>
      <c r="F287" s="234">
        <v>477</v>
      </c>
      <c r="G287" s="39"/>
      <c r="H287" s="40"/>
    </row>
    <row r="288" s="2" customFormat="1" ht="16.8" customHeight="1">
      <c r="A288" s="39"/>
      <c r="B288" s="40"/>
      <c r="C288" s="235" t="s">
        <v>1309</v>
      </c>
      <c r="D288" s="39"/>
      <c r="E288" s="39"/>
      <c r="F288" s="39"/>
      <c r="G288" s="39"/>
      <c r="H288" s="40"/>
    </row>
    <row r="289" s="2" customFormat="1" ht="16.8" customHeight="1">
      <c r="A289" s="39"/>
      <c r="B289" s="40"/>
      <c r="C289" s="233" t="s">
        <v>1084</v>
      </c>
      <c r="D289" s="233" t="s">
        <v>1085</v>
      </c>
      <c r="E289" s="20" t="s">
        <v>233</v>
      </c>
      <c r="F289" s="234">
        <v>477</v>
      </c>
      <c r="G289" s="39"/>
      <c r="H289" s="40"/>
    </row>
    <row r="290" s="2" customFormat="1" ht="16.8" customHeight="1">
      <c r="A290" s="39"/>
      <c r="B290" s="40"/>
      <c r="C290" s="233" t="s">
        <v>1091</v>
      </c>
      <c r="D290" s="233" t="s">
        <v>1092</v>
      </c>
      <c r="E290" s="20" t="s">
        <v>233</v>
      </c>
      <c r="F290" s="234">
        <v>477</v>
      </c>
      <c r="G290" s="39"/>
      <c r="H290" s="40"/>
    </row>
    <row r="291" s="2" customFormat="1" ht="16.8" customHeight="1">
      <c r="A291" s="39"/>
      <c r="B291" s="40"/>
      <c r="C291" s="229" t="s">
        <v>1044</v>
      </c>
      <c r="D291" s="230" t="s">
        <v>3</v>
      </c>
      <c r="E291" s="231" t="s">
        <v>3</v>
      </c>
      <c r="F291" s="232">
        <v>2.6800000000000002</v>
      </c>
      <c r="G291" s="39"/>
      <c r="H291" s="40"/>
    </row>
    <row r="292" s="2" customFormat="1" ht="16.8" customHeight="1">
      <c r="A292" s="39"/>
      <c r="B292" s="40"/>
      <c r="C292" s="233" t="s">
        <v>1044</v>
      </c>
      <c r="D292" s="233" t="s">
        <v>1096</v>
      </c>
      <c r="E292" s="20" t="s">
        <v>3</v>
      </c>
      <c r="F292" s="234">
        <v>2.6800000000000002</v>
      </c>
      <c r="G292" s="39"/>
      <c r="H292" s="40"/>
    </row>
    <row r="293" s="2" customFormat="1" ht="16.8" customHeight="1">
      <c r="A293" s="39"/>
      <c r="B293" s="40"/>
      <c r="C293" s="235" t="s">
        <v>1309</v>
      </c>
      <c r="D293" s="39"/>
      <c r="E293" s="39"/>
      <c r="F293" s="39"/>
      <c r="G293" s="39"/>
      <c r="H293" s="40"/>
    </row>
    <row r="294" s="2" customFormat="1" ht="16.8" customHeight="1">
      <c r="A294" s="39"/>
      <c r="B294" s="40"/>
      <c r="C294" s="233" t="s">
        <v>957</v>
      </c>
      <c r="D294" s="233" t="s">
        <v>958</v>
      </c>
      <c r="E294" s="20" t="s">
        <v>324</v>
      </c>
      <c r="F294" s="234">
        <v>2.6800000000000002</v>
      </c>
      <c r="G294" s="39"/>
      <c r="H294" s="40"/>
    </row>
    <row r="295" s="2" customFormat="1" ht="16.8" customHeight="1">
      <c r="A295" s="39"/>
      <c r="B295" s="40"/>
      <c r="C295" s="233" t="s">
        <v>351</v>
      </c>
      <c r="D295" s="233" t="s">
        <v>352</v>
      </c>
      <c r="E295" s="20" t="s">
        <v>324</v>
      </c>
      <c r="F295" s="234">
        <v>9.8819999999999997</v>
      </c>
      <c r="G295" s="39"/>
      <c r="H295" s="40"/>
    </row>
    <row r="296" s="2" customFormat="1" ht="16.8" customHeight="1">
      <c r="A296" s="39"/>
      <c r="B296" s="40"/>
      <c r="C296" s="229" t="s">
        <v>906</v>
      </c>
      <c r="D296" s="230" t="s">
        <v>3</v>
      </c>
      <c r="E296" s="231" t="s">
        <v>3</v>
      </c>
      <c r="F296" s="232">
        <v>14.238</v>
      </c>
      <c r="G296" s="39"/>
      <c r="H296" s="40"/>
    </row>
    <row r="297" s="2" customFormat="1" ht="16.8" customHeight="1">
      <c r="A297" s="39"/>
      <c r="B297" s="40"/>
      <c r="C297" s="233" t="s">
        <v>906</v>
      </c>
      <c r="D297" s="233" t="s">
        <v>1067</v>
      </c>
      <c r="E297" s="20" t="s">
        <v>3</v>
      </c>
      <c r="F297" s="234">
        <v>14.238</v>
      </c>
      <c r="G297" s="39"/>
      <c r="H297" s="40"/>
    </row>
    <row r="298" s="2" customFormat="1" ht="16.8" customHeight="1">
      <c r="A298" s="39"/>
      <c r="B298" s="40"/>
      <c r="C298" s="235" t="s">
        <v>1309</v>
      </c>
      <c r="D298" s="39"/>
      <c r="E298" s="39"/>
      <c r="F298" s="39"/>
      <c r="G298" s="39"/>
      <c r="H298" s="40"/>
    </row>
    <row r="299" s="2" customFormat="1" ht="16.8" customHeight="1">
      <c r="A299" s="39"/>
      <c r="B299" s="40"/>
      <c r="C299" s="233" t="s">
        <v>938</v>
      </c>
      <c r="D299" s="233" t="s">
        <v>939</v>
      </c>
      <c r="E299" s="20" t="s">
        <v>324</v>
      </c>
      <c r="F299" s="234">
        <v>14.238</v>
      </c>
      <c r="G299" s="39"/>
      <c r="H299" s="40"/>
    </row>
    <row r="300" s="2" customFormat="1" ht="16.8" customHeight="1">
      <c r="A300" s="39"/>
      <c r="B300" s="40"/>
      <c r="C300" s="233" t="s">
        <v>351</v>
      </c>
      <c r="D300" s="233" t="s">
        <v>352</v>
      </c>
      <c r="E300" s="20" t="s">
        <v>324</v>
      </c>
      <c r="F300" s="234">
        <v>9.8819999999999997</v>
      </c>
      <c r="G300" s="39"/>
      <c r="H300" s="40"/>
    </row>
    <row r="301" s="2" customFormat="1" ht="16.8" customHeight="1">
      <c r="A301" s="39"/>
      <c r="B301" s="40"/>
      <c r="C301" s="233" t="s">
        <v>945</v>
      </c>
      <c r="D301" s="233" t="s">
        <v>946</v>
      </c>
      <c r="E301" s="20" t="s">
        <v>538</v>
      </c>
      <c r="F301" s="234">
        <v>28.475999999999999</v>
      </c>
      <c r="G301" s="39"/>
      <c r="H301" s="40"/>
    </row>
    <row r="302" s="2" customFormat="1" ht="16.8" customHeight="1">
      <c r="A302" s="39"/>
      <c r="B302" s="40"/>
      <c r="C302" s="229" t="s">
        <v>908</v>
      </c>
      <c r="D302" s="230" t="s">
        <v>3</v>
      </c>
      <c r="E302" s="231" t="s">
        <v>3</v>
      </c>
      <c r="F302" s="232">
        <v>33.5</v>
      </c>
      <c r="G302" s="39"/>
      <c r="H302" s="40"/>
    </row>
    <row r="303" s="2" customFormat="1" ht="16.8" customHeight="1">
      <c r="A303" s="39"/>
      <c r="B303" s="40"/>
      <c r="C303" s="233" t="s">
        <v>908</v>
      </c>
      <c r="D303" s="233" t="s">
        <v>1047</v>
      </c>
      <c r="E303" s="20" t="s">
        <v>3</v>
      </c>
      <c r="F303" s="234">
        <v>33.5</v>
      </c>
      <c r="G303" s="39"/>
      <c r="H303" s="40"/>
    </row>
    <row r="304" s="2" customFormat="1" ht="16.8" customHeight="1">
      <c r="A304" s="39"/>
      <c r="B304" s="40"/>
      <c r="C304" s="235" t="s">
        <v>1309</v>
      </c>
      <c r="D304" s="39"/>
      <c r="E304" s="39"/>
      <c r="F304" s="39"/>
      <c r="G304" s="39"/>
      <c r="H304" s="40"/>
    </row>
    <row r="305" s="2" customFormat="1" ht="16.8" customHeight="1">
      <c r="A305" s="39"/>
      <c r="B305" s="40"/>
      <c r="C305" s="233" t="s">
        <v>984</v>
      </c>
      <c r="D305" s="233" t="s">
        <v>985</v>
      </c>
      <c r="E305" s="20" t="s">
        <v>317</v>
      </c>
      <c r="F305" s="234">
        <v>33.5</v>
      </c>
      <c r="G305" s="39"/>
      <c r="H305" s="40"/>
    </row>
    <row r="306" s="2" customFormat="1">
      <c r="A306" s="39"/>
      <c r="B306" s="40"/>
      <c r="C306" s="233" t="s">
        <v>1055</v>
      </c>
      <c r="D306" s="233" t="s">
        <v>1056</v>
      </c>
      <c r="E306" s="20" t="s">
        <v>324</v>
      </c>
      <c r="F306" s="234">
        <v>92.519999999999996</v>
      </c>
      <c r="G306" s="39"/>
      <c r="H306" s="40"/>
    </row>
    <row r="307" s="2" customFormat="1" ht="16.8" customHeight="1">
      <c r="A307" s="39"/>
      <c r="B307" s="40"/>
      <c r="C307" s="233" t="s">
        <v>938</v>
      </c>
      <c r="D307" s="233" t="s">
        <v>939</v>
      </c>
      <c r="E307" s="20" t="s">
        <v>324</v>
      </c>
      <c r="F307" s="234">
        <v>14.238</v>
      </c>
      <c r="G307" s="39"/>
      <c r="H307" s="40"/>
    </row>
    <row r="308" s="2" customFormat="1" ht="16.8" customHeight="1">
      <c r="A308" s="39"/>
      <c r="B308" s="40"/>
      <c r="C308" s="233" t="s">
        <v>951</v>
      </c>
      <c r="D308" s="233" t="s">
        <v>952</v>
      </c>
      <c r="E308" s="20" t="s">
        <v>317</v>
      </c>
      <c r="F308" s="234">
        <v>33.5</v>
      </c>
      <c r="G308" s="39"/>
      <c r="H308" s="40"/>
    </row>
    <row r="309" s="2" customFormat="1" ht="16.8" customHeight="1">
      <c r="A309" s="39"/>
      <c r="B309" s="40"/>
      <c r="C309" s="233" t="s">
        <v>957</v>
      </c>
      <c r="D309" s="233" t="s">
        <v>958</v>
      </c>
      <c r="E309" s="20" t="s">
        <v>324</v>
      </c>
      <c r="F309" s="234">
        <v>2.6800000000000002</v>
      </c>
      <c r="G309" s="39"/>
      <c r="H309" s="40"/>
    </row>
    <row r="310" s="2" customFormat="1" ht="16.8" customHeight="1">
      <c r="A310" s="39"/>
      <c r="B310" s="40"/>
      <c r="C310" s="233" t="s">
        <v>1025</v>
      </c>
      <c r="D310" s="233" t="s">
        <v>1026</v>
      </c>
      <c r="E310" s="20" t="s">
        <v>317</v>
      </c>
      <c r="F310" s="234">
        <v>33.5</v>
      </c>
      <c r="G310" s="39"/>
      <c r="H310" s="40"/>
    </row>
    <row r="311" s="2" customFormat="1" ht="16.8" customHeight="1">
      <c r="A311" s="39"/>
      <c r="B311" s="40"/>
      <c r="C311" s="233" t="s">
        <v>989</v>
      </c>
      <c r="D311" s="233" t="s">
        <v>990</v>
      </c>
      <c r="E311" s="20" t="s">
        <v>317</v>
      </c>
      <c r="F311" s="234">
        <v>33.5</v>
      </c>
      <c r="G311" s="39"/>
      <c r="H311" s="40"/>
    </row>
    <row r="312" s="2" customFormat="1" ht="16.8" customHeight="1">
      <c r="A312" s="39"/>
      <c r="B312" s="40"/>
      <c r="C312" s="229" t="s">
        <v>1325</v>
      </c>
      <c r="D312" s="230" t="s">
        <v>3</v>
      </c>
      <c r="E312" s="231" t="s">
        <v>3</v>
      </c>
      <c r="F312" s="232">
        <v>18.649999999999999</v>
      </c>
      <c r="G312" s="39"/>
      <c r="H312" s="40"/>
    </row>
    <row r="313" s="2" customFormat="1" ht="16.8" customHeight="1">
      <c r="A313" s="39"/>
      <c r="B313" s="40"/>
      <c r="C313" s="229" t="s">
        <v>239</v>
      </c>
      <c r="D313" s="230" t="s">
        <v>3</v>
      </c>
      <c r="E313" s="231" t="s">
        <v>3</v>
      </c>
      <c r="F313" s="232">
        <v>92.519999999999996</v>
      </c>
      <c r="G313" s="39"/>
      <c r="H313" s="40"/>
    </row>
    <row r="314" s="2" customFormat="1" ht="16.8" customHeight="1">
      <c r="A314" s="39"/>
      <c r="B314" s="40"/>
      <c r="C314" s="233" t="s">
        <v>1049</v>
      </c>
      <c r="D314" s="233" t="s">
        <v>1060</v>
      </c>
      <c r="E314" s="20" t="s">
        <v>3</v>
      </c>
      <c r="F314" s="234">
        <v>65.719999999999999</v>
      </c>
      <c r="G314" s="39"/>
      <c r="H314" s="40"/>
    </row>
    <row r="315" s="2" customFormat="1" ht="16.8" customHeight="1">
      <c r="A315" s="39"/>
      <c r="B315" s="40"/>
      <c r="C315" s="233" t="s">
        <v>3</v>
      </c>
      <c r="D315" s="233" t="s">
        <v>1061</v>
      </c>
      <c r="E315" s="20" t="s">
        <v>3</v>
      </c>
      <c r="F315" s="234">
        <v>0</v>
      </c>
      <c r="G315" s="39"/>
      <c r="H315" s="40"/>
    </row>
    <row r="316" s="2" customFormat="1" ht="16.8" customHeight="1">
      <c r="A316" s="39"/>
      <c r="B316" s="40"/>
      <c r="C316" s="233" t="s">
        <v>3</v>
      </c>
      <c r="D316" s="233" t="s">
        <v>1062</v>
      </c>
      <c r="E316" s="20" t="s">
        <v>3</v>
      </c>
      <c r="F316" s="234">
        <v>26.800000000000001</v>
      </c>
      <c r="G316" s="39"/>
      <c r="H316" s="40"/>
    </row>
    <row r="317" s="2" customFormat="1" ht="16.8" customHeight="1">
      <c r="A317" s="39"/>
      <c r="B317" s="40"/>
      <c r="C317" s="233" t="s">
        <v>239</v>
      </c>
      <c r="D317" s="233" t="s">
        <v>1063</v>
      </c>
      <c r="E317" s="20" t="s">
        <v>3</v>
      </c>
      <c r="F317" s="234">
        <v>92.519999999999996</v>
      </c>
      <c r="G317" s="39"/>
      <c r="H317" s="40"/>
    </row>
    <row r="318" s="2" customFormat="1" ht="16.8" customHeight="1">
      <c r="A318" s="39"/>
      <c r="B318" s="40"/>
      <c r="C318" s="235" t="s">
        <v>1309</v>
      </c>
      <c r="D318" s="39"/>
      <c r="E318" s="39"/>
      <c r="F318" s="39"/>
      <c r="G318" s="39"/>
      <c r="H318" s="40"/>
    </row>
    <row r="319" s="2" customFormat="1">
      <c r="A319" s="39"/>
      <c r="B319" s="40"/>
      <c r="C319" s="233" t="s">
        <v>1055</v>
      </c>
      <c r="D319" s="233" t="s">
        <v>1056</v>
      </c>
      <c r="E319" s="20" t="s">
        <v>324</v>
      </c>
      <c r="F319" s="234">
        <v>92.519999999999996</v>
      </c>
      <c r="G319" s="39"/>
      <c r="H319" s="40"/>
    </row>
    <row r="320" s="2" customFormat="1" ht="16.8" customHeight="1">
      <c r="A320" s="39"/>
      <c r="B320" s="40"/>
      <c r="C320" s="233" t="s">
        <v>351</v>
      </c>
      <c r="D320" s="233" t="s">
        <v>352</v>
      </c>
      <c r="E320" s="20" t="s">
        <v>324</v>
      </c>
      <c r="F320" s="234">
        <v>9.8819999999999997</v>
      </c>
      <c r="G320" s="39"/>
      <c r="H320" s="40"/>
    </row>
    <row r="321" s="2" customFormat="1" ht="16.8" customHeight="1">
      <c r="A321" s="39"/>
      <c r="B321" s="40"/>
      <c r="C321" s="233" t="s">
        <v>386</v>
      </c>
      <c r="D321" s="233" t="s">
        <v>387</v>
      </c>
      <c r="E321" s="20" t="s">
        <v>324</v>
      </c>
      <c r="F321" s="234">
        <v>82.638000000000005</v>
      </c>
      <c r="G321" s="39"/>
      <c r="H321" s="40"/>
    </row>
    <row r="322" s="2" customFormat="1" ht="16.8" customHeight="1">
      <c r="A322" s="39"/>
      <c r="B322" s="40"/>
      <c r="C322" s="229" t="s">
        <v>1049</v>
      </c>
      <c r="D322" s="230" t="s">
        <v>3</v>
      </c>
      <c r="E322" s="231" t="s">
        <v>3</v>
      </c>
      <c r="F322" s="232">
        <v>65.719999999999999</v>
      </c>
      <c r="G322" s="39"/>
      <c r="H322" s="40"/>
    </row>
    <row r="323" s="2" customFormat="1" ht="16.8" customHeight="1">
      <c r="A323" s="39"/>
      <c r="B323" s="40"/>
      <c r="C323" s="233" t="s">
        <v>1049</v>
      </c>
      <c r="D323" s="233" t="s">
        <v>1060</v>
      </c>
      <c r="E323" s="20" t="s">
        <v>3</v>
      </c>
      <c r="F323" s="234">
        <v>65.719999999999999</v>
      </c>
      <c r="G323" s="39"/>
      <c r="H323" s="40"/>
    </row>
    <row r="324" s="2" customFormat="1" ht="16.8" customHeight="1">
      <c r="A324" s="39"/>
      <c r="B324" s="40"/>
      <c r="C324" s="235" t="s">
        <v>1309</v>
      </c>
      <c r="D324" s="39"/>
      <c r="E324" s="39"/>
      <c r="F324" s="39"/>
      <c r="G324" s="39"/>
      <c r="H324" s="40"/>
    </row>
    <row r="325" s="2" customFormat="1">
      <c r="A325" s="39"/>
      <c r="B325" s="40"/>
      <c r="C325" s="233" t="s">
        <v>1055</v>
      </c>
      <c r="D325" s="233" t="s">
        <v>1056</v>
      </c>
      <c r="E325" s="20" t="s">
        <v>324</v>
      </c>
      <c r="F325" s="234">
        <v>92.519999999999996</v>
      </c>
      <c r="G325" s="39"/>
      <c r="H325" s="40"/>
    </row>
    <row r="326" s="2" customFormat="1" ht="16.8" customHeight="1">
      <c r="A326" s="39"/>
      <c r="B326" s="40"/>
      <c r="C326" s="233" t="s">
        <v>351</v>
      </c>
      <c r="D326" s="233" t="s">
        <v>352</v>
      </c>
      <c r="E326" s="20" t="s">
        <v>324</v>
      </c>
      <c r="F326" s="234">
        <v>9.8819999999999997</v>
      </c>
      <c r="G326" s="39"/>
      <c r="H326" s="40"/>
    </row>
    <row r="327" s="2" customFormat="1" ht="16.8" customHeight="1">
      <c r="A327" s="39"/>
      <c r="B327" s="40"/>
      <c r="C327" s="233" t="s">
        <v>1079</v>
      </c>
      <c r="D327" s="233" t="s">
        <v>1080</v>
      </c>
      <c r="E327" s="20" t="s">
        <v>324</v>
      </c>
      <c r="F327" s="234">
        <v>65.719999999999999</v>
      </c>
      <c r="G327" s="39"/>
      <c r="H327" s="40"/>
    </row>
    <row r="328" s="2" customFormat="1" ht="16.8" customHeight="1">
      <c r="A328" s="39"/>
      <c r="B328" s="40"/>
      <c r="C328" s="229" t="s">
        <v>247</v>
      </c>
      <c r="D328" s="230" t="s">
        <v>3</v>
      </c>
      <c r="E328" s="231" t="s">
        <v>3</v>
      </c>
      <c r="F328" s="232">
        <v>9.8819999999999997</v>
      </c>
      <c r="G328" s="39"/>
      <c r="H328" s="40"/>
    </row>
    <row r="329" s="2" customFormat="1" ht="16.8" customHeight="1">
      <c r="A329" s="39"/>
      <c r="B329" s="40"/>
      <c r="C329" s="233" t="s">
        <v>247</v>
      </c>
      <c r="D329" s="233" t="s">
        <v>1065</v>
      </c>
      <c r="E329" s="20" t="s">
        <v>3</v>
      </c>
      <c r="F329" s="234">
        <v>9.8819999999999997</v>
      </c>
      <c r="G329" s="39"/>
      <c r="H329" s="40"/>
    </row>
    <row r="330" s="2" customFormat="1" ht="16.8" customHeight="1">
      <c r="A330" s="39"/>
      <c r="B330" s="40"/>
      <c r="C330" s="235" t="s">
        <v>1309</v>
      </c>
      <c r="D330" s="39"/>
      <c r="E330" s="39"/>
      <c r="F330" s="39"/>
      <c r="G330" s="39"/>
      <c r="H330" s="40"/>
    </row>
    <row r="331" s="2" customFormat="1" ht="16.8" customHeight="1">
      <c r="A331" s="39"/>
      <c r="B331" s="40"/>
      <c r="C331" s="233" t="s">
        <v>351</v>
      </c>
      <c r="D331" s="233" t="s">
        <v>352</v>
      </c>
      <c r="E331" s="20" t="s">
        <v>324</v>
      </c>
      <c r="F331" s="234">
        <v>9.8819999999999997</v>
      </c>
      <c r="G331" s="39"/>
      <c r="H331" s="40"/>
    </row>
    <row r="332" s="2" customFormat="1" ht="16.8" customHeight="1">
      <c r="A332" s="39"/>
      <c r="B332" s="40"/>
      <c r="C332" s="233" t="s">
        <v>386</v>
      </c>
      <c r="D332" s="233" t="s">
        <v>387</v>
      </c>
      <c r="E332" s="20" t="s">
        <v>324</v>
      </c>
      <c r="F332" s="234">
        <v>82.638000000000005</v>
      </c>
      <c r="G332" s="39"/>
      <c r="H332" s="40"/>
    </row>
    <row r="333" s="2" customFormat="1" ht="16.8" customHeight="1">
      <c r="A333" s="39"/>
      <c r="B333" s="40"/>
      <c r="C333" s="229" t="s">
        <v>1053</v>
      </c>
      <c r="D333" s="230" t="s">
        <v>3</v>
      </c>
      <c r="E333" s="231" t="s">
        <v>3</v>
      </c>
      <c r="F333" s="232">
        <v>10.5</v>
      </c>
      <c r="G333" s="39"/>
      <c r="H333" s="40"/>
    </row>
    <row r="334" s="2" customFormat="1" ht="16.8" customHeight="1">
      <c r="A334" s="39"/>
      <c r="B334" s="40"/>
      <c r="C334" s="233" t="s">
        <v>1053</v>
      </c>
      <c r="D334" s="233" t="s">
        <v>1140</v>
      </c>
      <c r="E334" s="20" t="s">
        <v>3</v>
      </c>
      <c r="F334" s="234">
        <v>10.5</v>
      </c>
      <c r="G334" s="39"/>
      <c r="H334" s="40"/>
    </row>
    <row r="335" s="2" customFormat="1" ht="16.8" customHeight="1">
      <c r="A335" s="39"/>
      <c r="B335" s="40"/>
      <c r="C335" s="235" t="s">
        <v>1309</v>
      </c>
      <c r="D335" s="39"/>
      <c r="E335" s="39"/>
      <c r="F335" s="39"/>
      <c r="G335" s="39"/>
      <c r="H335" s="40"/>
    </row>
    <row r="336" s="2" customFormat="1" ht="16.8" customHeight="1">
      <c r="A336" s="39"/>
      <c r="B336" s="40"/>
      <c r="C336" s="233" t="s">
        <v>1135</v>
      </c>
      <c r="D336" s="233" t="s">
        <v>1136</v>
      </c>
      <c r="E336" s="20" t="s">
        <v>317</v>
      </c>
      <c r="F336" s="234">
        <v>10.5</v>
      </c>
      <c r="G336" s="39"/>
      <c r="H336" s="40"/>
    </row>
    <row r="337" s="2" customFormat="1" ht="16.8" customHeight="1">
      <c r="A337" s="39"/>
      <c r="B337" s="40"/>
      <c r="C337" s="233" t="s">
        <v>1141</v>
      </c>
      <c r="D337" s="233" t="s">
        <v>1142</v>
      </c>
      <c r="E337" s="20" t="s">
        <v>317</v>
      </c>
      <c r="F337" s="234">
        <v>10.5</v>
      </c>
      <c r="G337" s="39"/>
      <c r="H337" s="40"/>
    </row>
    <row r="338" s="2" customFormat="1" ht="26.4" customHeight="1">
      <c r="A338" s="39"/>
      <c r="B338" s="40"/>
      <c r="C338" s="228" t="s">
        <v>1326</v>
      </c>
      <c r="D338" s="228" t="s">
        <v>108</v>
      </c>
      <c r="E338" s="39"/>
      <c r="F338" s="39"/>
      <c r="G338" s="39"/>
      <c r="H338" s="40"/>
    </row>
    <row r="339" s="2" customFormat="1" ht="16.8" customHeight="1">
      <c r="A339" s="39"/>
      <c r="B339" s="40"/>
      <c r="C339" s="229" t="s">
        <v>1042</v>
      </c>
      <c r="D339" s="230" t="s">
        <v>3</v>
      </c>
      <c r="E339" s="231" t="s">
        <v>3</v>
      </c>
      <c r="F339" s="232">
        <v>28.48</v>
      </c>
      <c r="G339" s="39"/>
      <c r="H339" s="40"/>
    </row>
    <row r="340" s="2" customFormat="1" ht="16.8" customHeight="1">
      <c r="A340" s="39"/>
      <c r="B340" s="40"/>
      <c r="C340" s="233" t="s">
        <v>1042</v>
      </c>
      <c r="D340" s="233" t="s">
        <v>1159</v>
      </c>
      <c r="E340" s="20" t="s">
        <v>3</v>
      </c>
      <c r="F340" s="234">
        <v>28.48</v>
      </c>
      <c r="G340" s="39"/>
      <c r="H340" s="40"/>
    </row>
    <row r="341" s="2" customFormat="1" ht="16.8" customHeight="1">
      <c r="A341" s="39"/>
      <c r="B341" s="40"/>
      <c r="C341" s="235" t="s">
        <v>1309</v>
      </c>
      <c r="D341" s="39"/>
      <c r="E341" s="39"/>
      <c r="F341" s="39"/>
      <c r="G341" s="39"/>
      <c r="H341" s="40"/>
    </row>
    <row r="342" s="2" customFormat="1" ht="16.8" customHeight="1">
      <c r="A342" s="39"/>
      <c r="B342" s="40"/>
      <c r="C342" s="233" t="s">
        <v>1084</v>
      </c>
      <c r="D342" s="233" t="s">
        <v>1085</v>
      </c>
      <c r="E342" s="20" t="s">
        <v>233</v>
      </c>
      <c r="F342" s="234">
        <v>28.48</v>
      </c>
      <c r="G342" s="39"/>
      <c r="H342" s="40"/>
    </row>
    <row r="343" s="2" customFormat="1" ht="16.8" customHeight="1">
      <c r="A343" s="39"/>
      <c r="B343" s="40"/>
      <c r="C343" s="233" t="s">
        <v>1091</v>
      </c>
      <c r="D343" s="233" t="s">
        <v>1092</v>
      </c>
      <c r="E343" s="20" t="s">
        <v>233</v>
      </c>
      <c r="F343" s="234">
        <v>33.734999999999999</v>
      </c>
      <c r="G343" s="39"/>
      <c r="H343" s="40"/>
    </row>
    <row r="344" s="2" customFormat="1" ht="16.8" customHeight="1">
      <c r="A344" s="39"/>
      <c r="B344" s="40"/>
      <c r="C344" s="229" t="s">
        <v>1146</v>
      </c>
      <c r="D344" s="230" t="s">
        <v>3</v>
      </c>
      <c r="E344" s="231" t="s">
        <v>3</v>
      </c>
      <c r="F344" s="232">
        <v>28.800000000000001</v>
      </c>
      <c r="G344" s="39"/>
      <c r="H344" s="40"/>
    </row>
    <row r="345" s="2" customFormat="1" ht="16.8" customHeight="1">
      <c r="A345" s="39"/>
      <c r="B345" s="40"/>
      <c r="C345" s="233" t="s">
        <v>1146</v>
      </c>
      <c r="D345" s="233" t="s">
        <v>1151</v>
      </c>
      <c r="E345" s="20" t="s">
        <v>3</v>
      </c>
      <c r="F345" s="234">
        <v>28.800000000000001</v>
      </c>
      <c r="G345" s="39"/>
      <c r="H345" s="40"/>
    </row>
    <row r="346" s="2" customFormat="1" ht="16.8" customHeight="1">
      <c r="A346" s="39"/>
      <c r="B346" s="40"/>
      <c r="C346" s="235" t="s">
        <v>1309</v>
      </c>
      <c r="D346" s="39"/>
      <c r="E346" s="39"/>
      <c r="F346" s="39"/>
      <c r="G346" s="39"/>
      <c r="H346" s="40"/>
    </row>
    <row r="347" s="2" customFormat="1">
      <c r="A347" s="39"/>
      <c r="B347" s="40"/>
      <c r="C347" s="233" t="s">
        <v>337</v>
      </c>
      <c r="D347" s="233" t="s">
        <v>338</v>
      </c>
      <c r="E347" s="20" t="s">
        <v>324</v>
      </c>
      <c r="F347" s="234">
        <v>28.800000000000001</v>
      </c>
      <c r="G347" s="39"/>
      <c r="H347" s="40"/>
    </row>
    <row r="348" s="2" customFormat="1" ht="16.8" customHeight="1">
      <c r="A348" s="39"/>
      <c r="B348" s="40"/>
      <c r="C348" s="233" t="s">
        <v>386</v>
      </c>
      <c r="D348" s="233" t="s">
        <v>387</v>
      </c>
      <c r="E348" s="20" t="s">
        <v>324</v>
      </c>
      <c r="F348" s="234">
        <v>13.44</v>
      </c>
      <c r="G348" s="39"/>
      <c r="H348" s="40"/>
    </row>
    <row r="349" s="2" customFormat="1" ht="16.8" customHeight="1">
      <c r="A349" s="39"/>
      <c r="B349" s="40"/>
      <c r="C349" s="229" t="s">
        <v>247</v>
      </c>
      <c r="D349" s="230" t="s">
        <v>3</v>
      </c>
      <c r="E349" s="231" t="s">
        <v>3</v>
      </c>
      <c r="F349" s="232">
        <v>15.359999999999999</v>
      </c>
      <c r="G349" s="39"/>
      <c r="H349" s="40"/>
    </row>
    <row r="350" s="2" customFormat="1" ht="16.8" customHeight="1">
      <c r="A350" s="39"/>
      <c r="B350" s="40"/>
      <c r="C350" s="233" t="s">
        <v>247</v>
      </c>
      <c r="D350" s="233" t="s">
        <v>1153</v>
      </c>
      <c r="E350" s="20" t="s">
        <v>3</v>
      </c>
      <c r="F350" s="234">
        <v>15.359999999999999</v>
      </c>
      <c r="G350" s="39"/>
      <c r="H350" s="40"/>
    </row>
    <row r="351" s="2" customFormat="1" ht="16.8" customHeight="1">
      <c r="A351" s="39"/>
      <c r="B351" s="40"/>
      <c r="C351" s="235" t="s">
        <v>1309</v>
      </c>
      <c r="D351" s="39"/>
      <c r="E351" s="39"/>
      <c r="F351" s="39"/>
      <c r="G351" s="39"/>
      <c r="H351" s="40"/>
    </row>
    <row r="352" s="2" customFormat="1" ht="16.8" customHeight="1">
      <c r="A352" s="39"/>
      <c r="B352" s="40"/>
      <c r="C352" s="233" t="s">
        <v>351</v>
      </c>
      <c r="D352" s="233" t="s">
        <v>352</v>
      </c>
      <c r="E352" s="20" t="s">
        <v>324</v>
      </c>
      <c r="F352" s="234">
        <v>15.359999999999999</v>
      </c>
      <c r="G352" s="39"/>
      <c r="H352" s="40"/>
    </row>
    <row r="353" s="2" customFormat="1" ht="16.8" customHeight="1">
      <c r="A353" s="39"/>
      <c r="B353" s="40"/>
      <c r="C353" s="233" t="s">
        <v>386</v>
      </c>
      <c r="D353" s="233" t="s">
        <v>387</v>
      </c>
      <c r="E353" s="20" t="s">
        <v>324</v>
      </c>
      <c r="F353" s="234">
        <v>13.44</v>
      </c>
      <c r="G353" s="39"/>
      <c r="H353" s="40"/>
    </row>
    <row r="354" s="2" customFormat="1" ht="26.4" customHeight="1">
      <c r="A354" s="39"/>
      <c r="B354" s="40"/>
      <c r="C354" s="228" t="s">
        <v>1327</v>
      </c>
      <c r="D354" s="228" t="s">
        <v>111</v>
      </c>
      <c r="E354" s="39"/>
      <c r="F354" s="39"/>
      <c r="G354" s="39"/>
      <c r="H354" s="40"/>
    </row>
    <row r="355" s="2" customFormat="1" ht="16.8" customHeight="1">
      <c r="A355" s="39"/>
      <c r="B355" s="40"/>
      <c r="C355" s="229" t="s">
        <v>561</v>
      </c>
      <c r="D355" s="230" t="s">
        <v>3</v>
      </c>
      <c r="E355" s="231" t="s">
        <v>217</v>
      </c>
      <c r="F355" s="232">
        <v>382</v>
      </c>
      <c r="G355" s="39"/>
      <c r="H355" s="40"/>
    </row>
    <row r="356" s="2" customFormat="1" ht="16.8" customHeight="1">
      <c r="A356" s="39"/>
      <c r="B356" s="40"/>
      <c r="C356" s="233" t="s">
        <v>561</v>
      </c>
      <c r="D356" s="233" t="s">
        <v>1214</v>
      </c>
      <c r="E356" s="20" t="s">
        <v>3</v>
      </c>
      <c r="F356" s="234">
        <v>382</v>
      </c>
      <c r="G356" s="39"/>
      <c r="H356" s="40"/>
    </row>
    <row r="357" s="2" customFormat="1" ht="16.8" customHeight="1">
      <c r="A357" s="39"/>
      <c r="B357" s="40"/>
      <c r="C357" s="235" t="s">
        <v>1309</v>
      </c>
      <c r="D357" s="39"/>
      <c r="E357" s="39"/>
      <c r="F357" s="39"/>
      <c r="G357" s="39"/>
      <c r="H357" s="40"/>
    </row>
    <row r="358" s="2" customFormat="1" ht="16.8" customHeight="1">
      <c r="A358" s="39"/>
      <c r="B358" s="40"/>
      <c r="C358" s="233" t="s">
        <v>602</v>
      </c>
      <c r="D358" s="233" t="s">
        <v>603</v>
      </c>
      <c r="E358" s="20" t="s">
        <v>217</v>
      </c>
      <c r="F358" s="234">
        <v>382</v>
      </c>
      <c r="G358" s="39"/>
      <c r="H358" s="40"/>
    </row>
    <row r="359" s="2" customFormat="1">
      <c r="A359" s="39"/>
      <c r="B359" s="40"/>
      <c r="C359" s="233" t="s">
        <v>577</v>
      </c>
      <c r="D359" s="233" t="s">
        <v>578</v>
      </c>
      <c r="E359" s="20" t="s">
        <v>217</v>
      </c>
      <c r="F359" s="234">
        <v>382</v>
      </c>
      <c r="G359" s="39"/>
      <c r="H359" s="40"/>
    </row>
    <row r="360" s="2" customFormat="1" ht="16.8" customHeight="1">
      <c r="A360" s="39"/>
      <c r="B360" s="40"/>
      <c r="C360" s="233" t="s">
        <v>649</v>
      </c>
      <c r="D360" s="233" t="s">
        <v>650</v>
      </c>
      <c r="E360" s="20" t="s">
        <v>217</v>
      </c>
      <c r="F360" s="234">
        <v>394</v>
      </c>
      <c r="G360" s="39"/>
      <c r="H360" s="40"/>
    </row>
    <row r="361" s="2" customFormat="1" ht="16.8" customHeight="1">
      <c r="A361" s="39"/>
      <c r="B361" s="40"/>
      <c r="C361" s="233" t="s">
        <v>660</v>
      </c>
      <c r="D361" s="233" t="s">
        <v>661</v>
      </c>
      <c r="E361" s="20" t="s">
        <v>217</v>
      </c>
      <c r="F361" s="234">
        <v>394</v>
      </c>
      <c r="G361" s="39"/>
      <c r="H361" s="40"/>
    </row>
    <row r="362" s="2" customFormat="1" ht="16.8" customHeight="1">
      <c r="A362" s="39"/>
      <c r="B362" s="40"/>
      <c r="C362" s="233" t="s">
        <v>674</v>
      </c>
      <c r="D362" s="233" t="s">
        <v>675</v>
      </c>
      <c r="E362" s="20" t="s">
        <v>324</v>
      </c>
      <c r="F362" s="234">
        <v>0.502</v>
      </c>
      <c r="G362" s="39"/>
      <c r="H362" s="40"/>
    </row>
    <row r="363" s="2" customFormat="1" ht="16.8" customHeight="1">
      <c r="A363" s="39"/>
      <c r="B363" s="40"/>
      <c r="C363" s="233" t="s">
        <v>655</v>
      </c>
      <c r="D363" s="233" t="s">
        <v>656</v>
      </c>
      <c r="E363" s="20" t="s">
        <v>375</v>
      </c>
      <c r="F363" s="234">
        <v>20</v>
      </c>
      <c r="G363" s="39"/>
      <c r="H363" s="40"/>
    </row>
    <row r="364" s="2" customFormat="1" ht="16.8" customHeight="1">
      <c r="A364" s="39"/>
      <c r="B364" s="40"/>
      <c r="C364" s="229" t="s">
        <v>562</v>
      </c>
      <c r="D364" s="230" t="s">
        <v>3</v>
      </c>
      <c r="E364" s="231" t="s">
        <v>3</v>
      </c>
      <c r="F364" s="232">
        <v>12</v>
      </c>
      <c r="G364" s="39"/>
      <c r="H364" s="40"/>
    </row>
    <row r="365" s="2" customFormat="1" ht="16.8" customHeight="1">
      <c r="A365" s="39"/>
      <c r="B365" s="40"/>
      <c r="C365" s="233" t="s">
        <v>562</v>
      </c>
      <c r="D365" s="233" t="s">
        <v>1180</v>
      </c>
      <c r="E365" s="20" t="s">
        <v>3</v>
      </c>
      <c r="F365" s="234">
        <v>12</v>
      </c>
      <c r="G365" s="39"/>
      <c r="H365" s="40"/>
    </row>
    <row r="366" s="2" customFormat="1" ht="16.8" customHeight="1">
      <c r="A366" s="39"/>
      <c r="B366" s="40"/>
      <c r="C366" s="235" t="s">
        <v>1309</v>
      </c>
      <c r="D366" s="39"/>
      <c r="E366" s="39"/>
      <c r="F366" s="39"/>
      <c r="G366" s="39"/>
      <c r="H366" s="40"/>
    </row>
    <row r="367" s="2" customFormat="1">
      <c r="A367" s="39"/>
      <c r="B367" s="40"/>
      <c r="C367" s="233" t="s">
        <v>567</v>
      </c>
      <c r="D367" s="233" t="s">
        <v>568</v>
      </c>
      <c r="E367" s="20" t="s">
        <v>217</v>
      </c>
      <c r="F367" s="234">
        <v>12</v>
      </c>
      <c r="G367" s="39"/>
      <c r="H367" s="40"/>
    </row>
    <row r="368" s="2" customFormat="1" ht="16.8" customHeight="1">
      <c r="A368" s="39"/>
      <c r="B368" s="40"/>
      <c r="C368" s="233" t="s">
        <v>582</v>
      </c>
      <c r="D368" s="233" t="s">
        <v>583</v>
      </c>
      <c r="E368" s="20" t="s">
        <v>217</v>
      </c>
      <c r="F368" s="234">
        <v>12</v>
      </c>
      <c r="G368" s="39"/>
      <c r="H368" s="40"/>
    </row>
    <row r="369" s="2" customFormat="1" ht="16.8" customHeight="1">
      <c r="A369" s="39"/>
      <c r="B369" s="40"/>
      <c r="C369" s="233" t="s">
        <v>629</v>
      </c>
      <c r="D369" s="233" t="s">
        <v>630</v>
      </c>
      <c r="E369" s="20" t="s">
        <v>217</v>
      </c>
      <c r="F369" s="234">
        <v>12</v>
      </c>
      <c r="G369" s="39"/>
      <c r="H369" s="40"/>
    </row>
    <row r="370" s="2" customFormat="1" ht="16.8" customHeight="1">
      <c r="A370" s="39"/>
      <c r="B370" s="40"/>
      <c r="C370" s="233" t="s">
        <v>644</v>
      </c>
      <c r="D370" s="233" t="s">
        <v>645</v>
      </c>
      <c r="E370" s="20" t="s">
        <v>217</v>
      </c>
      <c r="F370" s="234">
        <v>12</v>
      </c>
      <c r="G370" s="39"/>
      <c r="H370" s="40"/>
    </row>
    <row r="371" s="2" customFormat="1" ht="16.8" customHeight="1">
      <c r="A371" s="39"/>
      <c r="B371" s="40"/>
      <c r="C371" s="233" t="s">
        <v>649</v>
      </c>
      <c r="D371" s="233" t="s">
        <v>650</v>
      </c>
      <c r="E371" s="20" t="s">
        <v>217</v>
      </c>
      <c r="F371" s="234">
        <v>394</v>
      </c>
      <c r="G371" s="39"/>
      <c r="H371" s="40"/>
    </row>
    <row r="372" s="2" customFormat="1" ht="16.8" customHeight="1">
      <c r="A372" s="39"/>
      <c r="B372" s="40"/>
      <c r="C372" s="233" t="s">
        <v>660</v>
      </c>
      <c r="D372" s="233" t="s">
        <v>661</v>
      </c>
      <c r="E372" s="20" t="s">
        <v>217</v>
      </c>
      <c r="F372" s="234">
        <v>394</v>
      </c>
      <c r="G372" s="39"/>
      <c r="H372" s="40"/>
    </row>
    <row r="373" s="2" customFormat="1" ht="16.8" customHeight="1">
      <c r="A373" s="39"/>
      <c r="B373" s="40"/>
      <c r="C373" s="233" t="s">
        <v>664</v>
      </c>
      <c r="D373" s="233" t="s">
        <v>665</v>
      </c>
      <c r="E373" s="20" t="s">
        <v>233</v>
      </c>
      <c r="F373" s="234">
        <v>12</v>
      </c>
      <c r="G373" s="39"/>
      <c r="H373" s="40"/>
    </row>
    <row r="374" s="2" customFormat="1" ht="16.8" customHeight="1">
      <c r="A374" s="39"/>
      <c r="B374" s="40"/>
      <c r="C374" s="233" t="s">
        <v>674</v>
      </c>
      <c r="D374" s="233" t="s">
        <v>675</v>
      </c>
      <c r="E374" s="20" t="s">
        <v>324</v>
      </c>
      <c r="F374" s="234">
        <v>0.502</v>
      </c>
      <c r="G374" s="39"/>
      <c r="H374" s="40"/>
    </row>
    <row r="375" s="2" customFormat="1" ht="16.8" customHeight="1">
      <c r="A375" s="39"/>
      <c r="B375" s="40"/>
      <c r="C375" s="233" t="s">
        <v>573</v>
      </c>
      <c r="D375" s="233" t="s">
        <v>574</v>
      </c>
      <c r="E375" s="20" t="s">
        <v>324</v>
      </c>
      <c r="F375" s="234">
        <v>7.2000000000000002</v>
      </c>
      <c r="G375" s="39"/>
      <c r="H375" s="40"/>
    </row>
    <row r="376" s="2" customFormat="1" ht="16.8" customHeight="1">
      <c r="A376" s="39"/>
      <c r="B376" s="40"/>
      <c r="C376" s="233" t="s">
        <v>670</v>
      </c>
      <c r="D376" s="233" t="s">
        <v>671</v>
      </c>
      <c r="E376" s="20" t="s">
        <v>324</v>
      </c>
      <c r="F376" s="234">
        <v>1.8</v>
      </c>
      <c r="G376" s="39"/>
      <c r="H376" s="40"/>
    </row>
    <row r="377" s="2" customFormat="1" ht="16.8" customHeight="1">
      <c r="A377" s="39"/>
      <c r="B377" s="40"/>
      <c r="C377" s="233" t="s">
        <v>655</v>
      </c>
      <c r="D377" s="233" t="s">
        <v>656</v>
      </c>
      <c r="E377" s="20" t="s">
        <v>375</v>
      </c>
      <c r="F377" s="234">
        <v>20</v>
      </c>
      <c r="G377" s="39"/>
      <c r="H377" s="40"/>
    </row>
    <row r="378" s="2" customFormat="1" ht="16.8" customHeight="1">
      <c r="A378" s="39"/>
      <c r="B378" s="40"/>
      <c r="C378" s="233" t="s">
        <v>634</v>
      </c>
      <c r="D378" s="233" t="s">
        <v>635</v>
      </c>
      <c r="E378" s="20" t="s">
        <v>217</v>
      </c>
      <c r="F378" s="234">
        <v>36</v>
      </c>
      <c r="G378" s="39"/>
      <c r="H378" s="40"/>
    </row>
    <row r="379" s="2" customFormat="1" ht="16.8" customHeight="1">
      <c r="A379" s="39"/>
      <c r="B379" s="40"/>
      <c r="C379" s="233" t="s">
        <v>638</v>
      </c>
      <c r="D379" s="233" t="s">
        <v>639</v>
      </c>
      <c r="E379" s="20" t="s">
        <v>217</v>
      </c>
      <c r="F379" s="234">
        <v>36</v>
      </c>
      <c r="G379" s="39"/>
      <c r="H379" s="40"/>
    </row>
    <row r="380" s="2" customFormat="1" ht="16.8" customHeight="1">
      <c r="A380" s="39"/>
      <c r="B380" s="40"/>
      <c r="C380" s="233" t="s">
        <v>641</v>
      </c>
      <c r="D380" s="233" t="s">
        <v>642</v>
      </c>
      <c r="E380" s="20" t="s">
        <v>217</v>
      </c>
      <c r="F380" s="234">
        <v>36</v>
      </c>
      <c r="G380" s="39"/>
      <c r="H380" s="40"/>
    </row>
    <row r="381" s="2" customFormat="1" ht="16.8" customHeight="1">
      <c r="A381" s="39"/>
      <c r="B381" s="40"/>
      <c r="C381" s="229" t="s">
        <v>1163</v>
      </c>
      <c r="D381" s="230" t="s">
        <v>1164</v>
      </c>
      <c r="E381" s="231" t="s">
        <v>233</v>
      </c>
      <c r="F381" s="232">
        <v>1872</v>
      </c>
      <c r="G381" s="39"/>
      <c r="H381" s="40"/>
    </row>
    <row r="382" s="2" customFormat="1" ht="16.8" customHeight="1">
      <c r="A382" s="39"/>
      <c r="B382" s="40"/>
      <c r="C382" s="233" t="s">
        <v>1163</v>
      </c>
      <c r="D382" s="233" t="s">
        <v>1165</v>
      </c>
      <c r="E382" s="20" t="s">
        <v>3</v>
      </c>
      <c r="F382" s="234">
        <v>1872</v>
      </c>
      <c r="G382" s="39"/>
      <c r="H382" s="40"/>
    </row>
    <row r="383" s="2" customFormat="1" ht="16.8" customHeight="1">
      <c r="A383" s="39"/>
      <c r="B383" s="40"/>
      <c r="C383" s="235" t="s">
        <v>1309</v>
      </c>
      <c r="D383" s="39"/>
      <c r="E383" s="39"/>
      <c r="F383" s="39"/>
      <c r="G383" s="39"/>
      <c r="H383" s="40"/>
    </row>
    <row r="384" s="2" customFormat="1" ht="16.8" customHeight="1">
      <c r="A384" s="39"/>
      <c r="B384" s="40"/>
      <c r="C384" s="233" t="s">
        <v>1168</v>
      </c>
      <c r="D384" s="233" t="s">
        <v>1169</v>
      </c>
      <c r="E384" s="20" t="s">
        <v>233</v>
      </c>
      <c r="F384" s="234">
        <v>1872</v>
      </c>
      <c r="G384" s="39"/>
      <c r="H384" s="40"/>
    </row>
    <row r="385" s="2" customFormat="1" ht="16.8" customHeight="1">
      <c r="A385" s="39"/>
      <c r="B385" s="40"/>
      <c r="C385" s="233" t="s">
        <v>1183</v>
      </c>
      <c r="D385" s="233" t="s">
        <v>1184</v>
      </c>
      <c r="E385" s="20" t="s">
        <v>233</v>
      </c>
      <c r="F385" s="234">
        <v>1872</v>
      </c>
      <c r="G385" s="39"/>
      <c r="H385" s="40"/>
    </row>
    <row r="386" s="2" customFormat="1" ht="16.8" customHeight="1">
      <c r="A386" s="39"/>
      <c r="B386" s="40"/>
      <c r="C386" s="233" t="s">
        <v>1188</v>
      </c>
      <c r="D386" s="233" t="s">
        <v>1189</v>
      </c>
      <c r="E386" s="20" t="s">
        <v>233</v>
      </c>
      <c r="F386" s="234">
        <v>1872</v>
      </c>
      <c r="G386" s="39"/>
      <c r="H386" s="40"/>
    </row>
    <row r="387" s="2" customFormat="1" ht="16.8" customHeight="1">
      <c r="A387" s="39"/>
      <c r="B387" s="40"/>
      <c r="C387" s="233" t="s">
        <v>1193</v>
      </c>
      <c r="D387" s="233" t="s">
        <v>1194</v>
      </c>
      <c r="E387" s="20" t="s">
        <v>233</v>
      </c>
      <c r="F387" s="234">
        <v>1872</v>
      </c>
      <c r="G387" s="39"/>
      <c r="H387" s="40"/>
    </row>
    <row r="388" s="2" customFormat="1" ht="16.8" customHeight="1">
      <c r="A388" s="39"/>
      <c r="B388" s="40"/>
      <c r="C388" s="233" t="s">
        <v>1198</v>
      </c>
      <c r="D388" s="233" t="s">
        <v>1199</v>
      </c>
      <c r="E388" s="20" t="s">
        <v>751</v>
      </c>
      <c r="F388" s="234">
        <v>0.187</v>
      </c>
      <c r="G388" s="39"/>
      <c r="H388" s="40"/>
    </row>
    <row r="389" s="2" customFormat="1" ht="16.8" customHeight="1">
      <c r="A389" s="39"/>
      <c r="B389" s="40"/>
      <c r="C389" s="233" t="s">
        <v>1173</v>
      </c>
      <c r="D389" s="233" t="s">
        <v>1174</v>
      </c>
      <c r="E389" s="20" t="s">
        <v>375</v>
      </c>
      <c r="F389" s="234">
        <v>0.93600000000000005</v>
      </c>
      <c r="G389" s="39"/>
      <c r="H389" s="40"/>
    </row>
    <row r="390" s="2" customFormat="1" ht="16.8" customHeight="1">
      <c r="A390" s="39"/>
      <c r="B390" s="40"/>
      <c r="C390" s="229" t="s">
        <v>563</v>
      </c>
      <c r="D390" s="230" t="s">
        <v>3</v>
      </c>
      <c r="E390" s="231" t="s">
        <v>3</v>
      </c>
      <c r="F390" s="232">
        <v>0.502</v>
      </c>
      <c r="G390" s="39"/>
      <c r="H390" s="40"/>
    </row>
    <row r="391" s="2" customFormat="1" ht="16.8" customHeight="1">
      <c r="A391" s="39"/>
      <c r="B391" s="40"/>
      <c r="C391" s="233" t="s">
        <v>563</v>
      </c>
      <c r="D391" s="233" t="s">
        <v>679</v>
      </c>
      <c r="E391" s="20" t="s">
        <v>3</v>
      </c>
      <c r="F391" s="234">
        <v>0.502</v>
      </c>
      <c r="G391" s="39"/>
      <c r="H391" s="40"/>
    </row>
    <row r="392" s="2" customFormat="1" ht="16.8" customHeight="1">
      <c r="A392" s="39"/>
      <c r="B392" s="40"/>
      <c r="C392" s="235" t="s">
        <v>1309</v>
      </c>
      <c r="D392" s="39"/>
      <c r="E392" s="39"/>
      <c r="F392" s="39"/>
      <c r="G392" s="39"/>
      <c r="H392" s="40"/>
    </row>
    <row r="393" s="2" customFormat="1" ht="16.8" customHeight="1">
      <c r="A393" s="39"/>
      <c r="B393" s="40"/>
      <c r="C393" s="233" t="s">
        <v>674</v>
      </c>
      <c r="D393" s="233" t="s">
        <v>675</v>
      </c>
      <c r="E393" s="20" t="s">
        <v>324</v>
      </c>
      <c r="F393" s="234">
        <v>0.502</v>
      </c>
      <c r="G393" s="39"/>
      <c r="H393" s="40"/>
    </row>
    <row r="394" s="2" customFormat="1" ht="16.8" customHeight="1">
      <c r="A394" s="39"/>
      <c r="B394" s="40"/>
      <c r="C394" s="233" t="s">
        <v>680</v>
      </c>
      <c r="D394" s="233" t="s">
        <v>681</v>
      </c>
      <c r="E394" s="20" t="s">
        <v>324</v>
      </c>
      <c r="F394" s="234">
        <v>0.502</v>
      </c>
      <c r="G394" s="39"/>
      <c r="H394" s="40"/>
    </row>
    <row r="395" s="2" customFormat="1" ht="16.8" customHeight="1">
      <c r="A395" s="39"/>
      <c r="B395" s="40"/>
      <c r="C395" s="233" t="s">
        <v>685</v>
      </c>
      <c r="D395" s="233" t="s">
        <v>686</v>
      </c>
      <c r="E395" s="20" t="s">
        <v>324</v>
      </c>
      <c r="F395" s="234">
        <v>1.004</v>
      </c>
      <c r="G395" s="39"/>
      <c r="H395" s="40"/>
    </row>
    <row r="396" s="2" customFormat="1" ht="26.4" customHeight="1">
      <c r="A396" s="39"/>
      <c r="B396" s="40"/>
      <c r="C396" s="228" t="s">
        <v>1328</v>
      </c>
      <c r="D396" s="228" t="s">
        <v>114</v>
      </c>
      <c r="E396" s="39"/>
      <c r="F396" s="39"/>
      <c r="G396" s="39"/>
      <c r="H396" s="40"/>
    </row>
    <row r="397" s="2" customFormat="1" ht="16.8" customHeight="1">
      <c r="A397" s="39"/>
      <c r="B397" s="40"/>
      <c r="C397" s="229" t="s">
        <v>562</v>
      </c>
      <c r="D397" s="230" t="s">
        <v>3</v>
      </c>
      <c r="E397" s="231" t="s">
        <v>3</v>
      </c>
      <c r="F397" s="232">
        <v>12</v>
      </c>
      <c r="G397" s="39"/>
      <c r="H397" s="40"/>
    </row>
    <row r="398" s="2" customFormat="1" ht="16.8" customHeight="1">
      <c r="A398" s="39"/>
      <c r="B398" s="40"/>
      <c r="C398" s="233" t="s">
        <v>562</v>
      </c>
      <c r="D398" s="233" t="s">
        <v>9</v>
      </c>
      <c r="E398" s="20" t="s">
        <v>3</v>
      </c>
      <c r="F398" s="234">
        <v>12</v>
      </c>
      <c r="G398" s="39"/>
      <c r="H398" s="40"/>
    </row>
    <row r="399" s="2" customFormat="1" ht="16.8" customHeight="1">
      <c r="A399" s="39"/>
      <c r="B399" s="40"/>
      <c r="C399" s="235" t="s">
        <v>1309</v>
      </c>
      <c r="D399" s="39"/>
      <c r="E399" s="39"/>
      <c r="F399" s="39"/>
      <c r="G399" s="39"/>
      <c r="H399" s="40"/>
    </row>
    <row r="400" s="2" customFormat="1" ht="16.8" customHeight="1">
      <c r="A400" s="39"/>
      <c r="B400" s="40"/>
      <c r="C400" s="233" t="s">
        <v>629</v>
      </c>
      <c r="D400" s="233" t="s">
        <v>630</v>
      </c>
      <c r="E400" s="20" t="s">
        <v>217</v>
      </c>
      <c r="F400" s="234">
        <v>3</v>
      </c>
      <c r="G400" s="39"/>
      <c r="H400" s="40"/>
    </row>
    <row r="401" s="2" customFormat="1" ht="16.8" customHeight="1">
      <c r="A401" s="39"/>
      <c r="B401" s="40"/>
      <c r="C401" s="233" t="s">
        <v>735</v>
      </c>
      <c r="D401" s="233" t="s">
        <v>736</v>
      </c>
      <c r="E401" s="20" t="s">
        <v>217</v>
      </c>
      <c r="F401" s="234">
        <v>12</v>
      </c>
      <c r="G401" s="39"/>
      <c r="H401" s="40"/>
    </row>
    <row r="402" s="2" customFormat="1" ht="16.8" customHeight="1">
      <c r="A402" s="39"/>
      <c r="B402" s="40"/>
      <c r="C402" s="233" t="s">
        <v>644</v>
      </c>
      <c r="D402" s="233" t="s">
        <v>645</v>
      </c>
      <c r="E402" s="20" t="s">
        <v>217</v>
      </c>
      <c r="F402" s="234">
        <v>12</v>
      </c>
      <c r="G402" s="39"/>
      <c r="H402" s="40"/>
    </row>
    <row r="403" s="2" customFormat="1" ht="16.8" customHeight="1">
      <c r="A403" s="39"/>
      <c r="B403" s="40"/>
      <c r="C403" s="233" t="s">
        <v>741</v>
      </c>
      <c r="D403" s="233" t="s">
        <v>742</v>
      </c>
      <c r="E403" s="20" t="s">
        <v>217</v>
      </c>
      <c r="F403" s="234">
        <v>12</v>
      </c>
      <c r="G403" s="39"/>
      <c r="H403" s="40"/>
    </row>
    <row r="404" s="2" customFormat="1" ht="16.8" customHeight="1">
      <c r="A404" s="39"/>
      <c r="B404" s="40"/>
      <c r="C404" s="233" t="s">
        <v>664</v>
      </c>
      <c r="D404" s="233" t="s">
        <v>665</v>
      </c>
      <c r="E404" s="20" t="s">
        <v>233</v>
      </c>
      <c r="F404" s="234">
        <v>12</v>
      </c>
      <c r="G404" s="39"/>
      <c r="H404" s="40"/>
    </row>
    <row r="405" s="2" customFormat="1" ht="16.8" customHeight="1">
      <c r="A405" s="39"/>
      <c r="B405" s="40"/>
      <c r="C405" s="233" t="s">
        <v>674</v>
      </c>
      <c r="D405" s="233" t="s">
        <v>675</v>
      </c>
      <c r="E405" s="20" t="s">
        <v>324</v>
      </c>
      <c r="F405" s="234">
        <v>1.506</v>
      </c>
      <c r="G405" s="39"/>
      <c r="H405" s="40"/>
    </row>
    <row r="406" s="2" customFormat="1" ht="16.8" customHeight="1">
      <c r="A406" s="39"/>
      <c r="B406" s="40"/>
      <c r="C406" s="233" t="s">
        <v>670</v>
      </c>
      <c r="D406" s="233" t="s">
        <v>671</v>
      </c>
      <c r="E406" s="20" t="s">
        <v>324</v>
      </c>
      <c r="F406" s="234">
        <v>1.2</v>
      </c>
      <c r="G406" s="39"/>
      <c r="H406" s="40"/>
    </row>
    <row r="407" s="2" customFormat="1" ht="16.8" customHeight="1">
      <c r="A407" s="39"/>
      <c r="B407" s="40"/>
      <c r="C407" s="229" t="s">
        <v>710</v>
      </c>
      <c r="D407" s="230" t="s">
        <v>3</v>
      </c>
      <c r="E407" s="231" t="s">
        <v>3</v>
      </c>
      <c r="F407" s="232">
        <v>3</v>
      </c>
      <c r="G407" s="39"/>
      <c r="H407" s="40"/>
    </row>
    <row r="408" s="2" customFormat="1" ht="16.8" customHeight="1">
      <c r="A408" s="39"/>
      <c r="B408" s="40"/>
      <c r="C408" s="233" t="s">
        <v>710</v>
      </c>
      <c r="D408" s="233" t="s">
        <v>729</v>
      </c>
      <c r="E408" s="20" t="s">
        <v>3</v>
      </c>
      <c r="F408" s="234">
        <v>3</v>
      </c>
      <c r="G408" s="39"/>
      <c r="H408" s="40"/>
    </row>
    <row r="409" s="2" customFormat="1" ht="16.8" customHeight="1">
      <c r="A409" s="39"/>
      <c r="B409" s="40"/>
      <c r="C409" s="235" t="s">
        <v>1309</v>
      </c>
      <c r="D409" s="39"/>
      <c r="E409" s="39"/>
      <c r="F409" s="39"/>
      <c r="G409" s="39"/>
      <c r="H409" s="40"/>
    </row>
    <row r="410" s="2" customFormat="1" ht="16.8" customHeight="1">
      <c r="A410" s="39"/>
      <c r="B410" s="40"/>
      <c r="C410" s="233" t="s">
        <v>629</v>
      </c>
      <c r="D410" s="233" t="s">
        <v>630</v>
      </c>
      <c r="E410" s="20" t="s">
        <v>217</v>
      </c>
      <c r="F410" s="234">
        <v>3</v>
      </c>
      <c r="G410" s="39"/>
      <c r="H410" s="40"/>
    </row>
    <row r="411" s="2" customFormat="1" ht="16.8" customHeight="1">
      <c r="A411" s="39"/>
      <c r="B411" s="40"/>
      <c r="C411" s="233" t="s">
        <v>634</v>
      </c>
      <c r="D411" s="233" t="s">
        <v>635</v>
      </c>
      <c r="E411" s="20" t="s">
        <v>217</v>
      </c>
      <c r="F411" s="234">
        <v>9</v>
      </c>
      <c r="G411" s="39"/>
      <c r="H411" s="40"/>
    </row>
    <row r="412" s="2" customFormat="1" ht="16.8" customHeight="1">
      <c r="A412" s="39"/>
      <c r="B412" s="40"/>
      <c r="C412" s="233" t="s">
        <v>638</v>
      </c>
      <c r="D412" s="233" t="s">
        <v>639</v>
      </c>
      <c r="E412" s="20" t="s">
        <v>217</v>
      </c>
      <c r="F412" s="234">
        <v>9</v>
      </c>
      <c r="G412" s="39"/>
      <c r="H412" s="40"/>
    </row>
    <row r="413" s="2" customFormat="1" ht="16.8" customHeight="1">
      <c r="A413" s="39"/>
      <c r="B413" s="40"/>
      <c r="C413" s="233" t="s">
        <v>641</v>
      </c>
      <c r="D413" s="233" t="s">
        <v>642</v>
      </c>
      <c r="E413" s="20" t="s">
        <v>217</v>
      </c>
      <c r="F413" s="234">
        <v>9</v>
      </c>
      <c r="G413" s="39"/>
      <c r="H413" s="40"/>
    </row>
    <row r="414" s="2" customFormat="1" ht="16.8" customHeight="1">
      <c r="A414" s="39"/>
      <c r="B414" s="40"/>
      <c r="C414" s="229" t="s">
        <v>241</v>
      </c>
      <c r="D414" s="230" t="s">
        <v>3</v>
      </c>
      <c r="E414" s="231" t="s">
        <v>3</v>
      </c>
      <c r="F414" s="232">
        <v>3744</v>
      </c>
      <c r="G414" s="39"/>
      <c r="H414" s="40"/>
    </row>
    <row r="415" s="2" customFormat="1" ht="16.8" customHeight="1">
      <c r="A415" s="39"/>
      <c r="B415" s="40"/>
      <c r="C415" s="233" t="s">
        <v>241</v>
      </c>
      <c r="D415" s="233" t="s">
        <v>1255</v>
      </c>
      <c r="E415" s="20" t="s">
        <v>3</v>
      </c>
      <c r="F415" s="234">
        <v>3744</v>
      </c>
      <c r="G415" s="39"/>
      <c r="H415" s="40"/>
    </row>
    <row r="416" s="2" customFormat="1" ht="16.8" customHeight="1">
      <c r="A416" s="39"/>
      <c r="B416" s="40"/>
      <c r="C416" s="235" t="s">
        <v>1309</v>
      </c>
      <c r="D416" s="39"/>
      <c r="E416" s="39"/>
      <c r="F416" s="39"/>
      <c r="G416" s="39"/>
      <c r="H416" s="40"/>
    </row>
    <row r="417" s="2" customFormat="1" ht="16.8" customHeight="1">
      <c r="A417" s="39"/>
      <c r="B417" s="40"/>
      <c r="C417" s="233" t="s">
        <v>720</v>
      </c>
      <c r="D417" s="233" t="s">
        <v>721</v>
      </c>
      <c r="E417" s="20" t="s">
        <v>233</v>
      </c>
      <c r="F417" s="234">
        <v>3744</v>
      </c>
      <c r="G417" s="39"/>
      <c r="H417" s="40"/>
    </row>
    <row r="418" s="2" customFormat="1" ht="16.8" customHeight="1">
      <c r="A418" s="39"/>
      <c r="B418" s="40"/>
      <c r="C418" s="233" t="s">
        <v>749</v>
      </c>
      <c r="D418" s="233" t="s">
        <v>750</v>
      </c>
      <c r="E418" s="20" t="s">
        <v>751</v>
      </c>
      <c r="F418" s="234">
        <v>0.374</v>
      </c>
      <c r="G418" s="39"/>
      <c r="H418" s="40"/>
    </row>
    <row r="419" s="2" customFormat="1" ht="16.8" customHeight="1">
      <c r="A419" s="39"/>
      <c r="B419" s="40"/>
      <c r="C419" s="229" t="s">
        <v>563</v>
      </c>
      <c r="D419" s="230" t="s">
        <v>3</v>
      </c>
      <c r="E419" s="231" t="s">
        <v>3</v>
      </c>
      <c r="F419" s="232">
        <v>1.506</v>
      </c>
      <c r="G419" s="39"/>
      <c r="H419" s="40"/>
    </row>
    <row r="420" s="2" customFormat="1" ht="16.8" customHeight="1">
      <c r="A420" s="39"/>
      <c r="B420" s="40"/>
      <c r="C420" s="233" t="s">
        <v>563</v>
      </c>
      <c r="D420" s="233" t="s">
        <v>1269</v>
      </c>
      <c r="E420" s="20" t="s">
        <v>3</v>
      </c>
      <c r="F420" s="234">
        <v>1.506</v>
      </c>
      <c r="G420" s="39"/>
      <c r="H420" s="40"/>
    </row>
    <row r="421" s="2" customFormat="1" ht="16.8" customHeight="1">
      <c r="A421" s="39"/>
      <c r="B421" s="40"/>
      <c r="C421" s="235" t="s">
        <v>1309</v>
      </c>
      <c r="D421" s="39"/>
      <c r="E421" s="39"/>
      <c r="F421" s="39"/>
      <c r="G421" s="39"/>
      <c r="H421" s="40"/>
    </row>
    <row r="422" s="2" customFormat="1" ht="16.8" customHeight="1">
      <c r="A422" s="39"/>
      <c r="B422" s="40"/>
      <c r="C422" s="233" t="s">
        <v>674</v>
      </c>
      <c r="D422" s="233" t="s">
        <v>675</v>
      </c>
      <c r="E422" s="20" t="s">
        <v>324</v>
      </c>
      <c r="F422" s="234">
        <v>1.506</v>
      </c>
      <c r="G422" s="39"/>
      <c r="H422" s="40"/>
    </row>
    <row r="423" s="2" customFormat="1" ht="16.8" customHeight="1">
      <c r="A423" s="39"/>
      <c r="B423" s="40"/>
      <c r="C423" s="233" t="s">
        <v>680</v>
      </c>
      <c r="D423" s="233" t="s">
        <v>681</v>
      </c>
      <c r="E423" s="20" t="s">
        <v>324</v>
      </c>
      <c r="F423" s="234">
        <v>1.506</v>
      </c>
      <c r="G423" s="39"/>
      <c r="H423" s="40"/>
    </row>
    <row r="424" s="2" customFormat="1" ht="16.8" customHeight="1">
      <c r="A424" s="39"/>
      <c r="B424" s="40"/>
      <c r="C424" s="233" t="s">
        <v>685</v>
      </c>
      <c r="D424" s="233" t="s">
        <v>686</v>
      </c>
      <c r="E424" s="20" t="s">
        <v>324</v>
      </c>
      <c r="F424" s="234">
        <v>1.506</v>
      </c>
      <c r="G424" s="39"/>
      <c r="H424" s="40"/>
    </row>
    <row r="425" s="2" customFormat="1" ht="26.4" customHeight="1">
      <c r="A425" s="39"/>
      <c r="B425" s="40"/>
      <c r="C425" s="228" t="s">
        <v>1329</v>
      </c>
      <c r="D425" s="228" t="s">
        <v>117</v>
      </c>
      <c r="E425" s="39"/>
      <c r="F425" s="39"/>
      <c r="G425" s="39"/>
      <c r="H425" s="40"/>
    </row>
    <row r="426" s="2" customFormat="1" ht="16.8" customHeight="1">
      <c r="A426" s="39"/>
      <c r="B426" s="40"/>
      <c r="C426" s="229" t="s">
        <v>562</v>
      </c>
      <c r="D426" s="230" t="s">
        <v>3</v>
      </c>
      <c r="E426" s="231" t="s">
        <v>3</v>
      </c>
      <c r="F426" s="232">
        <v>12</v>
      </c>
      <c r="G426" s="39"/>
      <c r="H426" s="40"/>
    </row>
    <row r="427" s="2" customFormat="1" ht="16.8" customHeight="1">
      <c r="A427" s="39"/>
      <c r="B427" s="40"/>
      <c r="C427" s="233" t="s">
        <v>562</v>
      </c>
      <c r="D427" s="233" t="s">
        <v>9</v>
      </c>
      <c r="E427" s="20" t="s">
        <v>3</v>
      </c>
      <c r="F427" s="234">
        <v>12</v>
      </c>
      <c r="G427" s="39"/>
      <c r="H427" s="40"/>
    </row>
    <row r="428" s="2" customFormat="1" ht="16.8" customHeight="1">
      <c r="A428" s="39"/>
      <c r="B428" s="40"/>
      <c r="C428" s="235" t="s">
        <v>1309</v>
      </c>
      <c r="D428" s="39"/>
      <c r="E428" s="39"/>
      <c r="F428" s="39"/>
      <c r="G428" s="39"/>
      <c r="H428" s="40"/>
    </row>
    <row r="429" s="2" customFormat="1" ht="16.8" customHeight="1">
      <c r="A429" s="39"/>
      <c r="B429" s="40"/>
      <c r="C429" s="233" t="s">
        <v>629</v>
      </c>
      <c r="D429" s="233" t="s">
        <v>630</v>
      </c>
      <c r="E429" s="20" t="s">
        <v>217</v>
      </c>
      <c r="F429" s="234">
        <v>3</v>
      </c>
      <c r="G429" s="39"/>
      <c r="H429" s="40"/>
    </row>
    <row r="430" s="2" customFormat="1" ht="16.8" customHeight="1">
      <c r="A430" s="39"/>
      <c r="B430" s="40"/>
      <c r="C430" s="233" t="s">
        <v>735</v>
      </c>
      <c r="D430" s="233" t="s">
        <v>736</v>
      </c>
      <c r="E430" s="20" t="s">
        <v>217</v>
      </c>
      <c r="F430" s="234">
        <v>12</v>
      </c>
      <c r="G430" s="39"/>
      <c r="H430" s="40"/>
    </row>
    <row r="431" s="2" customFormat="1" ht="16.8" customHeight="1">
      <c r="A431" s="39"/>
      <c r="B431" s="40"/>
      <c r="C431" s="233" t="s">
        <v>644</v>
      </c>
      <c r="D431" s="233" t="s">
        <v>645</v>
      </c>
      <c r="E431" s="20" t="s">
        <v>217</v>
      </c>
      <c r="F431" s="234">
        <v>12</v>
      </c>
      <c r="G431" s="39"/>
      <c r="H431" s="40"/>
    </row>
    <row r="432" s="2" customFormat="1" ht="16.8" customHeight="1">
      <c r="A432" s="39"/>
      <c r="B432" s="40"/>
      <c r="C432" s="233" t="s">
        <v>741</v>
      </c>
      <c r="D432" s="233" t="s">
        <v>742</v>
      </c>
      <c r="E432" s="20" t="s">
        <v>217</v>
      </c>
      <c r="F432" s="234">
        <v>12</v>
      </c>
      <c r="G432" s="39"/>
      <c r="H432" s="40"/>
    </row>
    <row r="433" s="2" customFormat="1" ht="16.8" customHeight="1">
      <c r="A433" s="39"/>
      <c r="B433" s="40"/>
      <c r="C433" s="233" t="s">
        <v>664</v>
      </c>
      <c r="D433" s="233" t="s">
        <v>665</v>
      </c>
      <c r="E433" s="20" t="s">
        <v>233</v>
      </c>
      <c r="F433" s="234">
        <v>12</v>
      </c>
      <c r="G433" s="39"/>
      <c r="H433" s="40"/>
    </row>
    <row r="434" s="2" customFormat="1" ht="16.8" customHeight="1">
      <c r="A434" s="39"/>
      <c r="B434" s="40"/>
      <c r="C434" s="233" t="s">
        <v>674</v>
      </c>
      <c r="D434" s="233" t="s">
        <v>675</v>
      </c>
      <c r="E434" s="20" t="s">
        <v>324</v>
      </c>
      <c r="F434" s="234">
        <v>1.506</v>
      </c>
      <c r="G434" s="39"/>
      <c r="H434" s="40"/>
    </row>
    <row r="435" s="2" customFormat="1" ht="16.8" customHeight="1">
      <c r="A435" s="39"/>
      <c r="B435" s="40"/>
      <c r="C435" s="233" t="s">
        <v>670</v>
      </c>
      <c r="D435" s="233" t="s">
        <v>671</v>
      </c>
      <c r="E435" s="20" t="s">
        <v>324</v>
      </c>
      <c r="F435" s="234">
        <v>1.2</v>
      </c>
      <c r="G435" s="39"/>
      <c r="H435" s="40"/>
    </row>
    <row r="436" s="2" customFormat="1" ht="16.8" customHeight="1">
      <c r="A436" s="39"/>
      <c r="B436" s="40"/>
      <c r="C436" s="229" t="s">
        <v>710</v>
      </c>
      <c r="D436" s="230" t="s">
        <v>3</v>
      </c>
      <c r="E436" s="231" t="s">
        <v>3</v>
      </c>
      <c r="F436" s="232">
        <v>3</v>
      </c>
      <c r="G436" s="39"/>
      <c r="H436" s="40"/>
    </row>
    <row r="437" s="2" customFormat="1" ht="16.8" customHeight="1">
      <c r="A437" s="39"/>
      <c r="B437" s="40"/>
      <c r="C437" s="233" t="s">
        <v>710</v>
      </c>
      <c r="D437" s="233" t="s">
        <v>729</v>
      </c>
      <c r="E437" s="20" t="s">
        <v>3</v>
      </c>
      <c r="F437" s="234">
        <v>3</v>
      </c>
      <c r="G437" s="39"/>
      <c r="H437" s="40"/>
    </row>
    <row r="438" s="2" customFormat="1" ht="16.8" customHeight="1">
      <c r="A438" s="39"/>
      <c r="B438" s="40"/>
      <c r="C438" s="235" t="s">
        <v>1309</v>
      </c>
      <c r="D438" s="39"/>
      <c r="E438" s="39"/>
      <c r="F438" s="39"/>
      <c r="G438" s="39"/>
      <c r="H438" s="40"/>
    </row>
    <row r="439" s="2" customFormat="1" ht="16.8" customHeight="1">
      <c r="A439" s="39"/>
      <c r="B439" s="40"/>
      <c r="C439" s="233" t="s">
        <v>629</v>
      </c>
      <c r="D439" s="233" t="s">
        <v>630</v>
      </c>
      <c r="E439" s="20" t="s">
        <v>217</v>
      </c>
      <c r="F439" s="234">
        <v>3</v>
      </c>
      <c r="G439" s="39"/>
      <c r="H439" s="40"/>
    </row>
    <row r="440" s="2" customFormat="1" ht="16.8" customHeight="1">
      <c r="A440" s="39"/>
      <c r="B440" s="40"/>
      <c r="C440" s="233" t="s">
        <v>634</v>
      </c>
      <c r="D440" s="233" t="s">
        <v>635</v>
      </c>
      <c r="E440" s="20" t="s">
        <v>217</v>
      </c>
      <c r="F440" s="234">
        <v>9</v>
      </c>
      <c r="G440" s="39"/>
      <c r="H440" s="40"/>
    </row>
    <row r="441" s="2" customFormat="1" ht="16.8" customHeight="1">
      <c r="A441" s="39"/>
      <c r="B441" s="40"/>
      <c r="C441" s="233" t="s">
        <v>638</v>
      </c>
      <c r="D441" s="233" t="s">
        <v>639</v>
      </c>
      <c r="E441" s="20" t="s">
        <v>217</v>
      </c>
      <c r="F441" s="234">
        <v>9</v>
      </c>
      <c r="G441" s="39"/>
      <c r="H441" s="40"/>
    </row>
    <row r="442" s="2" customFormat="1" ht="16.8" customHeight="1">
      <c r="A442" s="39"/>
      <c r="B442" s="40"/>
      <c r="C442" s="233" t="s">
        <v>641</v>
      </c>
      <c r="D442" s="233" t="s">
        <v>642</v>
      </c>
      <c r="E442" s="20" t="s">
        <v>217</v>
      </c>
      <c r="F442" s="234">
        <v>9</v>
      </c>
      <c r="G442" s="39"/>
      <c r="H442" s="40"/>
    </row>
    <row r="443" s="2" customFormat="1" ht="16.8" customHeight="1">
      <c r="A443" s="39"/>
      <c r="B443" s="40"/>
      <c r="C443" s="229" t="s">
        <v>241</v>
      </c>
      <c r="D443" s="230" t="s">
        <v>3</v>
      </c>
      <c r="E443" s="231" t="s">
        <v>3</v>
      </c>
      <c r="F443" s="232">
        <v>5616</v>
      </c>
      <c r="G443" s="39"/>
      <c r="H443" s="40"/>
    </row>
    <row r="444" s="2" customFormat="1" ht="16.8" customHeight="1">
      <c r="A444" s="39"/>
      <c r="B444" s="40"/>
      <c r="C444" s="233" t="s">
        <v>241</v>
      </c>
      <c r="D444" s="233" t="s">
        <v>1276</v>
      </c>
      <c r="E444" s="20" t="s">
        <v>3</v>
      </c>
      <c r="F444" s="234">
        <v>5616</v>
      </c>
      <c r="G444" s="39"/>
      <c r="H444" s="40"/>
    </row>
    <row r="445" s="2" customFormat="1" ht="16.8" customHeight="1">
      <c r="A445" s="39"/>
      <c r="B445" s="40"/>
      <c r="C445" s="235" t="s">
        <v>1309</v>
      </c>
      <c r="D445" s="39"/>
      <c r="E445" s="39"/>
      <c r="F445" s="39"/>
      <c r="G445" s="39"/>
      <c r="H445" s="40"/>
    </row>
    <row r="446" s="2" customFormat="1" ht="16.8" customHeight="1">
      <c r="A446" s="39"/>
      <c r="B446" s="40"/>
      <c r="C446" s="233" t="s">
        <v>720</v>
      </c>
      <c r="D446" s="233" t="s">
        <v>721</v>
      </c>
      <c r="E446" s="20" t="s">
        <v>233</v>
      </c>
      <c r="F446" s="234">
        <v>5616</v>
      </c>
      <c r="G446" s="39"/>
      <c r="H446" s="40"/>
    </row>
    <row r="447" s="2" customFormat="1" ht="16.8" customHeight="1">
      <c r="A447" s="39"/>
      <c r="B447" s="40"/>
      <c r="C447" s="233" t="s">
        <v>749</v>
      </c>
      <c r="D447" s="233" t="s">
        <v>750</v>
      </c>
      <c r="E447" s="20" t="s">
        <v>751</v>
      </c>
      <c r="F447" s="234">
        <v>0.56200000000000006</v>
      </c>
      <c r="G447" s="39"/>
      <c r="H447" s="40"/>
    </row>
    <row r="448" s="2" customFormat="1" ht="16.8" customHeight="1">
      <c r="A448" s="39"/>
      <c r="B448" s="40"/>
      <c r="C448" s="229" t="s">
        <v>563</v>
      </c>
      <c r="D448" s="230" t="s">
        <v>3</v>
      </c>
      <c r="E448" s="231" t="s">
        <v>3</v>
      </c>
      <c r="F448" s="232">
        <v>1.506</v>
      </c>
      <c r="G448" s="39"/>
      <c r="H448" s="40"/>
    </row>
    <row r="449" s="2" customFormat="1" ht="16.8" customHeight="1">
      <c r="A449" s="39"/>
      <c r="B449" s="40"/>
      <c r="C449" s="233" t="s">
        <v>563</v>
      </c>
      <c r="D449" s="233" t="s">
        <v>1269</v>
      </c>
      <c r="E449" s="20" t="s">
        <v>3</v>
      </c>
      <c r="F449" s="234">
        <v>1.506</v>
      </c>
      <c r="G449" s="39"/>
      <c r="H449" s="40"/>
    </row>
    <row r="450" s="2" customFormat="1" ht="16.8" customHeight="1">
      <c r="A450" s="39"/>
      <c r="B450" s="40"/>
      <c r="C450" s="235" t="s">
        <v>1309</v>
      </c>
      <c r="D450" s="39"/>
      <c r="E450" s="39"/>
      <c r="F450" s="39"/>
      <c r="G450" s="39"/>
      <c r="H450" s="40"/>
    </row>
    <row r="451" s="2" customFormat="1" ht="16.8" customHeight="1">
      <c r="A451" s="39"/>
      <c r="B451" s="40"/>
      <c r="C451" s="233" t="s">
        <v>674</v>
      </c>
      <c r="D451" s="233" t="s">
        <v>675</v>
      </c>
      <c r="E451" s="20" t="s">
        <v>324</v>
      </c>
      <c r="F451" s="234">
        <v>1.506</v>
      </c>
      <c r="G451" s="39"/>
      <c r="H451" s="40"/>
    </row>
    <row r="452" s="2" customFormat="1" ht="16.8" customHeight="1">
      <c r="A452" s="39"/>
      <c r="B452" s="40"/>
      <c r="C452" s="233" t="s">
        <v>680</v>
      </c>
      <c r="D452" s="233" t="s">
        <v>681</v>
      </c>
      <c r="E452" s="20" t="s">
        <v>324</v>
      </c>
      <c r="F452" s="234">
        <v>1.506</v>
      </c>
      <c r="G452" s="39"/>
      <c r="H452" s="40"/>
    </row>
    <row r="453" s="2" customFormat="1" ht="16.8" customHeight="1">
      <c r="A453" s="39"/>
      <c r="B453" s="40"/>
      <c r="C453" s="233" t="s">
        <v>685</v>
      </c>
      <c r="D453" s="233" t="s">
        <v>686</v>
      </c>
      <c r="E453" s="20" t="s">
        <v>324</v>
      </c>
      <c r="F453" s="234">
        <v>1.506</v>
      </c>
      <c r="G453" s="39"/>
      <c r="H453" s="40"/>
    </row>
    <row r="454" s="2" customFormat="1" ht="26.4" customHeight="1">
      <c r="A454" s="39"/>
      <c r="B454" s="40"/>
      <c r="C454" s="228" t="s">
        <v>1330</v>
      </c>
      <c r="D454" s="228" t="s">
        <v>120</v>
      </c>
      <c r="E454" s="39"/>
      <c r="F454" s="39"/>
      <c r="G454" s="39"/>
      <c r="H454" s="40"/>
    </row>
    <row r="455" s="2" customFormat="1" ht="16.8" customHeight="1">
      <c r="A455" s="39"/>
      <c r="B455" s="40"/>
      <c r="C455" s="229" t="s">
        <v>562</v>
      </c>
      <c r="D455" s="230" t="s">
        <v>3</v>
      </c>
      <c r="E455" s="231" t="s">
        <v>3</v>
      </c>
      <c r="F455" s="232">
        <v>12</v>
      </c>
      <c r="G455" s="39"/>
      <c r="H455" s="40"/>
    </row>
    <row r="456" s="2" customFormat="1" ht="16.8" customHeight="1">
      <c r="A456" s="39"/>
      <c r="B456" s="40"/>
      <c r="C456" s="233" t="s">
        <v>562</v>
      </c>
      <c r="D456" s="233" t="s">
        <v>9</v>
      </c>
      <c r="E456" s="20" t="s">
        <v>3</v>
      </c>
      <c r="F456" s="234">
        <v>12</v>
      </c>
      <c r="G456" s="39"/>
      <c r="H456" s="40"/>
    </row>
    <row r="457" s="2" customFormat="1" ht="16.8" customHeight="1">
      <c r="A457" s="39"/>
      <c r="B457" s="40"/>
      <c r="C457" s="235" t="s">
        <v>1309</v>
      </c>
      <c r="D457" s="39"/>
      <c r="E457" s="39"/>
      <c r="F457" s="39"/>
      <c r="G457" s="39"/>
      <c r="H457" s="40"/>
    </row>
    <row r="458" s="2" customFormat="1" ht="16.8" customHeight="1">
      <c r="A458" s="39"/>
      <c r="B458" s="40"/>
      <c r="C458" s="233" t="s">
        <v>629</v>
      </c>
      <c r="D458" s="233" t="s">
        <v>630</v>
      </c>
      <c r="E458" s="20" t="s">
        <v>217</v>
      </c>
      <c r="F458" s="234">
        <v>3</v>
      </c>
      <c r="G458" s="39"/>
      <c r="H458" s="40"/>
    </row>
    <row r="459" s="2" customFormat="1" ht="16.8" customHeight="1">
      <c r="A459" s="39"/>
      <c r="B459" s="40"/>
      <c r="C459" s="233" t="s">
        <v>735</v>
      </c>
      <c r="D459" s="233" t="s">
        <v>736</v>
      </c>
      <c r="E459" s="20" t="s">
        <v>217</v>
      </c>
      <c r="F459" s="234">
        <v>12</v>
      </c>
      <c r="G459" s="39"/>
      <c r="H459" s="40"/>
    </row>
    <row r="460" s="2" customFormat="1" ht="16.8" customHeight="1">
      <c r="A460" s="39"/>
      <c r="B460" s="40"/>
      <c r="C460" s="233" t="s">
        <v>644</v>
      </c>
      <c r="D460" s="233" t="s">
        <v>645</v>
      </c>
      <c r="E460" s="20" t="s">
        <v>217</v>
      </c>
      <c r="F460" s="234">
        <v>12</v>
      </c>
      <c r="G460" s="39"/>
      <c r="H460" s="40"/>
    </row>
    <row r="461" s="2" customFormat="1" ht="16.8" customHeight="1">
      <c r="A461" s="39"/>
      <c r="B461" s="40"/>
      <c r="C461" s="233" t="s">
        <v>741</v>
      </c>
      <c r="D461" s="233" t="s">
        <v>742</v>
      </c>
      <c r="E461" s="20" t="s">
        <v>217</v>
      </c>
      <c r="F461" s="234">
        <v>12</v>
      </c>
      <c r="G461" s="39"/>
      <c r="H461" s="40"/>
    </row>
    <row r="462" s="2" customFormat="1" ht="16.8" customHeight="1">
      <c r="A462" s="39"/>
      <c r="B462" s="40"/>
      <c r="C462" s="233" t="s">
        <v>664</v>
      </c>
      <c r="D462" s="233" t="s">
        <v>665</v>
      </c>
      <c r="E462" s="20" t="s">
        <v>233</v>
      </c>
      <c r="F462" s="234">
        <v>12</v>
      </c>
      <c r="G462" s="39"/>
      <c r="H462" s="40"/>
    </row>
    <row r="463" s="2" customFormat="1" ht="16.8" customHeight="1">
      <c r="A463" s="39"/>
      <c r="B463" s="40"/>
      <c r="C463" s="233" t="s">
        <v>674</v>
      </c>
      <c r="D463" s="233" t="s">
        <v>675</v>
      </c>
      <c r="E463" s="20" t="s">
        <v>324</v>
      </c>
      <c r="F463" s="234">
        <v>1.506</v>
      </c>
      <c r="G463" s="39"/>
      <c r="H463" s="40"/>
    </row>
    <row r="464" s="2" customFormat="1" ht="16.8" customHeight="1">
      <c r="A464" s="39"/>
      <c r="B464" s="40"/>
      <c r="C464" s="233" t="s">
        <v>670</v>
      </c>
      <c r="D464" s="233" t="s">
        <v>671</v>
      </c>
      <c r="E464" s="20" t="s">
        <v>324</v>
      </c>
      <c r="F464" s="234">
        <v>1.2</v>
      </c>
      <c r="G464" s="39"/>
      <c r="H464" s="40"/>
    </row>
    <row r="465" s="2" customFormat="1" ht="16.8" customHeight="1">
      <c r="A465" s="39"/>
      <c r="B465" s="40"/>
      <c r="C465" s="229" t="s">
        <v>710</v>
      </c>
      <c r="D465" s="230" t="s">
        <v>3</v>
      </c>
      <c r="E465" s="231" t="s">
        <v>3</v>
      </c>
      <c r="F465" s="232">
        <v>3</v>
      </c>
      <c r="G465" s="39"/>
      <c r="H465" s="40"/>
    </row>
    <row r="466" s="2" customFormat="1" ht="16.8" customHeight="1">
      <c r="A466" s="39"/>
      <c r="B466" s="40"/>
      <c r="C466" s="233" t="s">
        <v>710</v>
      </c>
      <c r="D466" s="233" t="s">
        <v>729</v>
      </c>
      <c r="E466" s="20" t="s">
        <v>3</v>
      </c>
      <c r="F466" s="234">
        <v>3</v>
      </c>
      <c r="G466" s="39"/>
      <c r="H466" s="40"/>
    </row>
    <row r="467" s="2" customFormat="1" ht="16.8" customHeight="1">
      <c r="A467" s="39"/>
      <c r="B467" s="40"/>
      <c r="C467" s="235" t="s">
        <v>1309</v>
      </c>
      <c r="D467" s="39"/>
      <c r="E467" s="39"/>
      <c r="F467" s="39"/>
      <c r="G467" s="39"/>
      <c r="H467" s="40"/>
    </row>
    <row r="468" s="2" customFormat="1" ht="16.8" customHeight="1">
      <c r="A468" s="39"/>
      <c r="B468" s="40"/>
      <c r="C468" s="233" t="s">
        <v>629</v>
      </c>
      <c r="D468" s="233" t="s">
        <v>630</v>
      </c>
      <c r="E468" s="20" t="s">
        <v>217</v>
      </c>
      <c r="F468" s="234">
        <v>3</v>
      </c>
      <c r="G468" s="39"/>
      <c r="H468" s="40"/>
    </row>
    <row r="469" s="2" customFormat="1" ht="16.8" customHeight="1">
      <c r="A469" s="39"/>
      <c r="B469" s="40"/>
      <c r="C469" s="233" t="s">
        <v>634</v>
      </c>
      <c r="D469" s="233" t="s">
        <v>635</v>
      </c>
      <c r="E469" s="20" t="s">
        <v>217</v>
      </c>
      <c r="F469" s="234">
        <v>9</v>
      </c>
      <c r="G469" s="39"/>
      <c r="H469" s="40"/>
    </row>
    <row r="470" s="2" customFormat="1" ht="16.8" customHeight="1">
      <c r="A470" s="39"/>
      <c r="B470" s="40"/>
      <c r="C470" s="233" t="s">
        <v>638</v>
      </c>
      <c r="D470" s="233" t="s">
        <v>639</v>
      </c>
      <c r="E470" s="20" t="s">
        <v>217</v>
      </c>
      <c r="F470" s="234">
        <v>9</v>
      </c>
      <c r="G470" s="39"/>
      <c r="H470" s="40"/>
    </row>
    <row r="471" s="2" customFormat="1" ht="16.8" customHeight="1">
      <c r="A471" s="39"/>
      <c r="B471" s="40"/>
      <c r="C471" s="233" t="s">
        <v>641</v>
      </c>
      <c r="D471" s="233" t="s">
        <v>642</v>
      </c>
      <c r="E471" s="20" t="s">
        <v>217</v>
      </c>
      <c r="F471" s="234">
        <v>9</v>
      </c>
      <c r="G471" s="39"/>
      <c r="H471" s="40"/>
    </row>
    <row r="472" s="2" customFormat="1" ht="16.8" customHeight="1">
      <c r="A472" s="39"/>
      <c r="B472" s="40"/>
      <c r="C472" s="229" t="s">
        <v>241</v>
      </c>
      <c r="D472" s="230" t="s">
        <v>3</v>
      </c>
      <c r="E472" s="231" t="s">
        <v>3</v>
      </c>
      <c r="F472" s="232">
        <v>5616</v>
      </c>
      <c r="G472" s="39"/>
      <c r="H472" s="40"/>
    </row>
    <row r="473" s="2" customFormat="1" ht="16.8" customHeight="1">
      <c r="A473" s="39"/>
      <c r="B473" s="40"/>
      <c r="C473" s="233" t="s">
        <v>241</v>
      </c>
      <c r="D473" s="233" t="s">
        <v>1276</v>
      </c>
      <c r="E473" s="20" t="s">
        <v>3</v>
      </c>
      <c r="F473" s="234">
        <v>5616</v>
      </c>
      <c r="G473" s="39"/>
      <c r="H473" s="40"/>
    </row>
    <row r="474" s="2" customFormat="1" ht="16.8" customHeight="1">
      <c r="A474" s="39"/>
      <c r="B474" s="40"/>
      <c r="C474" s="235" t="s">
        <v>1309</v>
      </c>
      <c r="D474" s="39"/>
      <c r="E474" s="39"/>
      <c r="F474" s="39"/>
      <c r="G474" s="39"/>
      <c r="H474" s="40"/>
    </row>
    <row r="475" s="2" customFormat="1" ht="16.8" customHeight="1">
      <c r="A475" s="39"/>
      <c r="B475" s="40"/>
      <c r="C475" s="233" t="s">
        <v>720</v>
      </c>
      <c r="D475" s="233" t="s">
        <v>721</v>
      </c>
      <c r="E475" s="20" t="s">
        <v>233</v>
      </c>
      <c r="F475" s="234">
        <v>5616</v>
      </c>
      <c r="G475" s="39"/>
      <c r="H475" s="40"/>
    </row>
    <row r="476" s="2" customFormat="1" ht="16.8" customHeight="1">
      <c r="A476" s="39"/>
      <c r="B476" s="40"/>
      <c r="C476" s="233" t="s">
        <v>749</v>
      </c>
      <c r="D476" s="233" t="s">
        <v>750</v>
      </c>
      <c r="E476" s="20" t="s">
        <v>751</v>
      </c>
      <c r="F476" s="234">
        <v>0.56200000000000006</v>
      </c>
      <c r="G476" s="39"/>
      <c r="H476" s="40"/>
    </row>
    <row r="477" s="2" customFormat="1" ht="16.8" customHeight="1">
      <c r="A477" s="39"/>
      <c r="B477" s="40"/>
      <c r="C477" s="229" t="s">
        <v>563</v>
      </c>
      <c r="D477" s="230" t="s">
        <v>3</v>
      </c>
      <c r="E477" s="231" t="s">
        <v>3</v>
      </c>
      <c r="F477" s="232">
        <v>1.506</v>
      </c>
      <c r="G477" s="39"/>
      <c r="H477" s="40"/>
    </row>
    <row r="478" s="2" customFormat="1" ht="16.8" customHeight="1">
      <c r="A478" s="39"/>
      <c r="B478" s="40"/>
      <c r="C478" s="233" t="s">
        <v>563</v>
      </c>
      <c r="D478" s="233" t="s">
        <v>1269</v>
      </c>
      <c r="E478" s="20" t="s">
        <v>3</v>
      </c>
      <c r="F478" s="234">
        <v>1.506</v>
      </c>
      <c r="G478" s="39"/>
      <c r="H478" s="40"/>
    </row>
    <row r="479" s="2" customFormat="1" ht="16.8" customHeight="1">
      <c r="A479" s="39"/>
      <c r="B479" s="40"/>
      <c r="C479" s="235" t="s">
        <v>1309</v>
      </c>
      <c r="D479" s="39"/>
      <c r="E479" s="39"/>
      <c r="F479" s="39"/>
      <c r="G479" s="39"/>
      <c r="H479" s="40"/>
    </row>
    <row r="480" s="2" customFormat="1" ht="16.8" customHeight="1">
      <c r="A480" s="39"/>
      <c r="B480" s="40"/>
      <c r="C480" s="233" t="s">
        <v>674</v>
      </c>
      <c r="D480" s="233" t="s">
        <v>675</v>
      </c>
      <c r="E480" s="20" t="s">
        <v>324</v>
      </c>
      <c r="F480" s="234">
        <v>1.506</v>
      </c>
      <c r="G480" s="39"/>
      <c r="H480" s="40"/>
    </row>
    <row r="481" s="2" customFormat="1" ht="16.8" customHeight="1">
      <c r="A481" s="39"/>
      <c r="B481" s="40"/>
      <c r="C481" s="233" t="s">
        <v>680</v>
      </c>
      <c r="D481" s="233" t="s">
        <v>681</v>
      </c>
      <c r="E481" s="20" t="s">
        <v>324</v>
      </c>
      <c r="F481" s="234">
        <v>1.506</v>
      </c>
      <c r="G481" s="39"/>
      <c r="H481" s="40"/>
    </row>
    <row r="482" s="2" customFormat="1" ht="16.8" customHeight="1">
      <c r="A482" s="39"/>
      <c r="B482" s="40"/>
      <c r="C482" s="233" t="s">
        <v>685</v>
      </c>
      <c r="D482" s="233" t="s">
        <v>686</v>
      </c>
      <c r="E482" s="20" t="s">
        <v>324</v>
      </c>
      <c r="F482" s="234">
        <v>1.506</v>
      </c>
      <c r="G482" s="39"/>
      <c r="H482" s="40"/>
    </row>
    <row r="483" s="2" customFormat="1" ht="7.44" customHeight="1">
      <c r="A483" s="39"/>
      <c r="B483" s="56"/>
      <c r="C483" s="57"/>
      <c r="D483" s="57"/>
      <c r="E483" s="57"/>
      <c r="F483" s="57"/>
      <c r="G483" s="57"/>
      <c r="H483" s="40"/>
    </row>
    <row r="484" s="2" customFormat="1">
      <c r="A484" s="39"/>
      <c r="B484" s="39"/>
      <c r="C484" s="39"/>
      <c r="D484" s="39"/>
      <c r="E484" s="39"/>
      <c r="F484" s="39"/>
      <c r="G484" s="39"/>
      <c r="H484" s="39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6" customFormat="1" ht="45" customHeight="1">
      <c r="B3" s="240"/>
      <c r="C3" s="241" t="s">
        <v>1331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1332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1333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1334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1335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1336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1337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1338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1339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1340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1341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84</v>
      </c>
      <c r="F18" s="247" t="s">
        <v>1342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1343</v>
      </c>
      <c r="F19" s="247" t="s">
        <v>1344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1345</v>
      </c>
      <c r="F20" s="247" t="s">
        <v>1346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78</v>
      </c>
      <c r="F21" s="247" t="s">
        <v>1347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1348</v>
      </c>
      <c r="F22" s="247" t="s">
        <v>1349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1350</v>
      </c>
      <c r="F23" s="247" t="s">
        <v>1351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1352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1353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1354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1355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1356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1357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1358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1359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1360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135</v>
      </c>
      <c r="F36" s="247"/>
      <c r="G36" s="247" t="s">
        <v>1361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1362</v>
      </c>
      <c r="F37" s="247"/>
      <c r="G37" s="247" t="s">
        <v>1363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52</v>
      </c>
      <c r="F38" s="247"/>
      <c r="G38" s="247" t="s">
        <v>1364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53</v>
      </c>
      <c r="F39" s="247"/>
      <c r="G39" s="247" t="s">
        <v>1365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136</v>
      </c>
      <c r="F40" s="247"/>
      <c r="G40" s="247" t="s">
        <v>1366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137</v>
      </c>
      <c r="F41" s="247"/>
      <c r="G41" s="247" t="s">
        <v>1367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1368</v>
      </c>
      <c r="F42" s="247"/>
      <c r="G42" s="247" t="s">
        <v>1369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1370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1371</v>
      </c>
      <c r="F44" s="247"/>
      <c r="G44" s="247" t="s">
        <v>1372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139</v>
      </c>
      <c r="F45" s="247"/>
      <c r="G45" s="247" t="s">
        <v>1373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1374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1375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1376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1377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1378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1379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1380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1381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1382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1383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1384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1385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1386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1387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1388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1389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1390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1391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1392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1393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1394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1395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1396</v>
      </c>
      <c r="D76" s="265"/>
      <c r="E76" s="265"/>
      <c r="F76" s="265" t="s">
        <v>1397</v>
      </c>
      <c r="G76" s="266"/>
      <c r="H76" s="265" t="s">
        <v>53</v>
      </c>
      <c r="I76" s="265" t="s">
        <v>56</v>
      </c>
      <c r="J76" s="265" t="s">
        <v>1398</v>
      </c>
      <c r="K76" s="264"/>
    </row>
    <row r="77" s="1" customFormat="1" ht="17.25" customHeight="1">
      <c r="B77" s="262"/>
      <c r="C77" s="267" t="s">
        <v>1399</v>
      </c>
      <c r="D77" s="267"/>
      <c r="E77" s="267"/>
      <c r="F77" s="268" t="s">
        <v>1400</v>
      </c>
      <c r="G77" s="269"/>
      <c r="H77" s="267"/>
      <c r="I77" s="267"/>
      <c r="J77" s="267" t="s">
        <v>1401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52</v>
      </c>
      <c r="D79" s="272"/>
      <c r="E79" s="272"/>
      <c r="F79" s="273" t="s">
        <v>1402</v>
      </c>
      <c r="G79" s="274"/>
      <c r="H79" s="250" t="s">
        <v>1403</v>
      </c>
      <c r="I79" s="250" t="s">
        <v>1404</v>
      </c>
      <c r="J79" s="250">
        <v>20</v>
      </c>
      <c r="K79" s="264"/>
    </row>
    <row r="80" s="1" customFormat="1" ht="15" customHeight="1">
      <c r="B80" s="262"/>
      <c r="C80" s="250" t="s">
        <v>1405</v>
      </c>
      <c r="D80" s="250"/>
      <c r="E80" s="250"/>
      <c r="F80" s="273" t="s">
        <v>1402</v>
      </c>
      <c r="G80" s="274"/>
      <c r="H80" s="250" t="s">
        <v>1406</v>
      </c>
      <c r="I80" s="250" t="s">
        <v>1404</v>
      </c>
      <c r="J80" s="250">
        <v>120</v>
      </c>
      <c r="K80" s="264"/>
    </row>
    <row r="81" s="1" customFormat="1" ht="15" customHeight="1">
      <c r="B81" s="275"/>
      <c r="C81" s="250" t="s">
        <v>1407</v>
      </c>
      <c r="D81" s="250"/>
      <c r="E81" s="250"/>
      <c r="F81" s="273" t="s">
        <v>1408</v>
      </c>
      <c r="G81" s="274"/>
      <c r="H81" s="250" t="s">
        <v>1409</v>
      </c>
      <c r="I81" s="250" t="s">
        <v>1404</v>
      </c>
      <c r="J81" s="250">
        <v>50</v>
      </c>
      <c r="K81" s="264"/>
    </row>
    <row r="82" s="1" customFormat="1" ht="15" customHeight="1">
      <c r="B82" s="275"/>
      <c r="C82" s="250" t="s">
        <v>1410</v>
      </c>
      <c r="D82" s="250"/>
      <c r="E82" s="250"/>
      <c r="F82" s="273" t="s">
        <v>1402</v>
      </c>
      <c r="G82" s="274"/>
      <c r="H82" s="250" t="s">
        <v>1411</v>
      </c>
      <c r="I82" s="250" t="s">
        <v>1412</v>
      </c>
      <c r="J82" s="250"/>
      <c r="K82" s="264"/>
    </row>
    <row r="83" s="1" customFormat="1" ht="15" customHeight="1">
      <c r="B83" s="275"/>
      <c r="C83" s="276" t="s">
        <v>1413</v>
      </c>
      <c r="D83" s="276"/>
      <c r="E83" s="276"/>
      <c r="F83" s="277" t="s">
        <v>1408</v>
      </c>
      <c r="G83" s="276"/>
      <c r="H83" s="276" t="s">
        <v>1414</v>
      </c>
      <c r="I83" s="276" t="s">
        <v>1404</v>
      </c>
      <c r="J83" s="276">
        <v>15</v>
      </c>
      <c r="K83" s="264"/>
    </row>
    <row r="84" s="1" customFormat="1" ht="15" customHeight="1">
      <c r="B84" s="275"/>
      <c r="C84" s="276" t="s">
        <v>1415</v>
      </c>
      <c r="D84" s="276"/>
      <c r="E84" s="276"/>
      <c r="F84" s="277" t="s">
        <v>1408</v>
      </c>
      <c r="G84" s="276"/>
      <c r="H84" s="276" t="s">
        <v>1416</v>
      </c>
      <c r="I84" s="276" t="s">
        <v>1404</v>
      </c>
      <c r="J84" s="276">
        <v>15</v>
      </c>
      <c r="K84" s="264"/>
    </row>
    <row r="85" s="1" customFormat="1" ht="15" customHeight="1">
      <c r="B85" s="275"/>
      <c r="C85" s="276" t="s">
        <v>1417</v>
      </c>
      <c r="D85" s="276"/>
      <c r="E85" s="276"/>
      <c r="F85" s="277" t="s">
        <v>1408</v>
      </c>
      <c r="G85" s="276"/>
      <c r="H85" s="276" t="s">
        <v>1418</v>
      </c>
      <c r="I85" s="276" t="s">
        <v>1404</v>
      </c>
      <c r="J85" s="276">
        <v>20</v>
      </c>
      <c r="K85" s="264"/>
    </row>
    <row r="86" s="1" customFormat="1" ht="15" customHeight="1">
      <c r="B86" s="275"/>
      <c r="C86" s="276" t="s">
        <v>1419</v>
      </c>
      <c r="D86" s="276"/>
      <c r="E86" s="276"/>
      <c r="F86" s="277" t="s">
        <v>1408</v>
      </c>
      <c r="G86" s="276"/>
      <c r="H86" s="276" t="s">
        <v>1420</v>
      </c>
      <c r="I86" s="276" t="s">
        <v>1404</v>
      </c>
      <c r="J86" s="276">
        <v>20</v>
      </c>
      <c r="K86" s="264"/>
    </row>
    <row r="87" s="1" customFormat="1" ht="15" customHeight="1">
      <c r="B87" s="275"/>
      <c r="C87" s="250" t="s">
        <v>1421</v>
      </c>
      <c r="D87" s="250"/>
      <c r="E87" s="250"/>
      <c r="F87" s="273" t="s">
        <v>1408</v>
      </c>
      <c r="G87" s="274"/>
      <c r="H87" s="250" t="s">
        <v>1422</v>
      </c>
      <c r="I87" s="250" t="s">
        <v>1404</v>
      </c>
      <c r="J87" s="250">
        <v>50</v>
      </c>
      <c r="K87" s="264"/>
    </row>
    <row r="88" s="1" customFormat="1" ht="15" customHeight="1">
      <c r="B88" s="275"/>
      <c r="C88" s="250" t="s">
        <v>1423</v>
      </c>
      <c r="D88" s="250"/>
      <c r="E88" s="250"/>
      <c r="F88" s="273" t="s">
        <v>1408</v>
      </c>
      <c r="G88" s="274"/>
      <c r="H88" s="250" t="s">
        <v>1424</v>
      </c>
      <c r="I88" s="250" t="s">
        <v>1404</v>
      </c>
      <c r="J88" s="250">
        <v>20</v>
      </c>
      <c r="K88" s="264"/>
    </row>
    <row r="89" s="1" customFormat="1" ht="15" customHeight="1">
      <c r="B89" s="275"/>
      <c r="C89" s="250" t="s">
        <v>1425</v>
      </c>
      <c r="D89" s="250"/>
      <c r="E89" s="250"/>
      <c r="F89" s="273" t="s">
        <v>1408</v>
      </c>
      <c r="G89" s="274"/>
      <c r="H89" s="250" t="s">
        <v>1426</v>
      </c>
      <c r="I89" s="250" t="s">
        <v>1404</v>
      </c>
      <c r="J89" s="250">
        <v>20</v>
      </c>
      <c r="K89" s="264"/>
    </row>
    <row r="90" s="1" customFormat="1" ht="15" customHeight="1">
      <c r="B90" s="275"/>
      <c r="C90" s="250" t="s">
        <v>1427</v>
      </c>
      <c r="D90" s="250"/>
      <c r="E90" s="250"/>
      <c r="F90" s="273" t="s">
        <v>1408</v>
      </c>
      <c r="G90" s="274"/>
      <c r="H90" s="250" t="s">
        <v>1428</v>
      </c>
      <c r="I90" s="250" t="s">
        <v>1404</v>
      </c>
      <c r="J90" s="250">
        <v>50</v>
      </c>
      <c r="K90" s="264"/>
    </row>
    <row r="91" s="1" customFormat="1" ht="15" customHeight="1">
      <c r="B91" s="275"/>
      <c r="C91" s="250" t="s">
        <v>1429</v>
      </c>
      <c r="D91" s="250"/>
      <c r="E91" s="250"/>
      <c r="F91" s="273" t="s">
        <v>1408</v>
      </c>
      <c r="G91" s="274"/>
      <c r="H91" s="250" t="s">
        <v>1429</v>
      </c>
      <c r="I91" s="250" t="s">
        <v>1404</v>
      </c>
      <c r="J91" s="250">
        <v>50</v>
      </c>
      <c r="K91" s="264"/>
    </row>
    <row r="92" s="1" customFormat="1" ht="15" customHeight="1">
      <c r="B92" s="275"/>
      <c r="C92" s="250" t="s">
        <v>1430</v>
      </c>
      <c r="D92" s="250"/>
      <c r="E92" s="250"/>
      <c r="F92" s="273" t="s">
        <v>1408</v>
      </c>
      <c r="G92" s="274"/>
      <c r="H92" s="250" t="s">
        <v>1431</v>
      </c>
      <c r="I92" s="250" t="s">
        <v>1404</v>
      </c>
      <c r="J92" s="250">
        <v>255</v>
      </c>
      <c r="K92" s="264"/>
    </row>
    <row r="93" s="1" customFormat="1" ht="15" customHeight="1">
      <c r="B93" s="275"/>
      <c r="C93" s="250" t="s">
        <v>1432</v>
      </c>
      <c r="D93" s="250"/>
      <c r="E93" s="250"/>
      <c r="F93" s="273" t="s">
        <v>1402</v>
      </c>
      <c r="G93" s="274"/>
      <c r="H93" s="250" t="s">
        <v>1433</v>
      </c>
      <c r="I93" s="250" t="s">
        <v>1434</v>
      </c>
      <c r="J93" s="250"/>
      <c r="K93" s="264"/>
    </row>
    <row r="94" s="1" customFormat="1" ht="15" customHeight="1">
      <c r="B94" s="275"/>
      <c r="C94" s="250" t="s">
        <v>1435</v>
      </c>
      <c r="D94" s="250"/>
      <c r="E94" s="250"/>
      <c r="F94" s="273" t="s">
        <v>1402</v>
      </c>
      <c r="G94" s="274"/>
      <c r="H94" s="250" t="s">
        <v>1436</v>
      </c>
      <c r="I94" s="250" t="s">
        <v>1437</v>
      </c>
      <c r="J94" s="250"/>
      <c r="K94" s="264"/>
    </row>
    <row r="95" s="1" customFormat="1" ht="15" customHeight="1">
      <c r="B95" s="275"/>
      <c r="C95" s="250" t="s">
        <v>1438</v>
      </c>
      <c r="D95" s="250"/>
      <c r="E95" s="250"/>
      <c r="F95" s="273" t="s">
        <v>1402</v>
      </c>
      <c r="G95" s="274"/>
      <c r="H95" s="250" t="s">
        <v>1438</v>
      </c>
      <c r="I95" s="250" t="s">
        <v>1437</v>
      </c>
      <c r="J95" s="250"/>
      <c r="K95" s="264"/>
    </row>
    <row r="96" s="1" customFormat="1" ht="15" customHeight="1">
      <c r="B96" s="275"/>
      <c r="C96" s="250" t="s">
        <v>37</v>
      </c>
      <c r="D96" s="250"/>
      <c r="E96" s="250"/>
      <c r="F96" s="273" t="s">
        <v>1402</v>
      </c>
      <c r="G96" s="274"/>
      <c r="H96" s="250" t="s">
        <v>1439</v>
      </c>
      <c r="I96" s="250" t="s">
        <v>1437</v>
      </c>
      <c r="J96" s="250"/>
      <c r="K96" s="264"/>
    </row>
    <row r="97" s="1" customFormat="1" ht="15" customHeight="1">
      <c r="B97" s="275"/>
      <c r="C97" s="250" t="s">
        <v>47</v>
      </c>
      <c r="D97" s="250"/>
      <c r="E97" s="250"/>
      <c r="F97" s="273" t="s">
        <v>1402</v>
      </c>
      <c r="G97" s="274"/>
      <c r="H97" s="250" t="s">
        <v>1440</v>
      </c>
      <c r="I97" s="250" t="s">
        <v>1437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1441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1396</v>
      </c>
      <c r="D103" s="265"/>
      <c r="E103" s="265"/>
      <c r="F103" s="265" t="s">
        <v>1397</v>
      </c>
      <c r="G103" s="266"/>
      <c r="H103" s="265" t="s">
        <v>53</v>
      </c>
      <c r="I103" s="265" t="s">
        <v>56</v>
      </c>
      <c r="J103" s="265" t="s">
        <v>1398</v>
      </c>
      <c r="K103" s="264"/>
    </row>
    <row r="104" s="1" customFormat="1" ht="17.25" customHeight="1">
      <c r="B104" s="262"/>
      <c r="C104" s="267" t="s">
        <v>1399</v>
      </c>
      <c r="D104" s="267"/>
      <c r="E104" s="267"/>
      <c r="F104" s="268" t="s">
        <v>1400</v>
      </c>
      <c r="G104" s="269"/>
      <c r="H104" s="267"/>
      <c r="I104" s="267"/>
      <c r="J104" s="267" t="s">
        <v>1401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52</v>
      </c>
      <c r="D106" s="272"/>
      <c r="E106" s="272"/>
      <c r="F106" s="273" t="s">
        <v>1402</v>
      </c>
      <c r="G106" s="250"/>
      <c r="H106" s="250" t="s">
        <v>1442</v>
      </c>
      <c r="I106" s="250" t="s">
        <v>1404</v>
      </c>
      <c r="J106" s="250">
        <v>20</v>
      </c>
      <c r="K106" s="264"/>
    </row>
    <row r="107" s="1" customFormat="1" ht="15" customHeight="1">
      <c r="B107" s="262"/>
      <c r="C107" s="250" t="s">
        <v>1405</v>
      </c>
      <c r="D107" s="250"/>
      <c r="E107" s="250"/>
      <c r="F107" s="273" t="s">
        <v>1402</v>
      </c>
      <c r="G107" s="250"/>
      <c r="H107" s="250" t="s">
        <v>1442</v>
      </c>
      <c r="I107" s="250" t="s">
        <v>1404</v>
      </c>
      <c r="J107" s="250">
        <v>120</v>
      </c>
      <c r="K107" s="264"/>
    </row>
    <row r="108" s="1" customFormat="1" ht="15" customHeight="1">
      <c r="B108" s="275"/>
      <c r="C108" s="250" t="s">
        <v>1407</v>
      </c>
      <c r="D108" s="250"/>
      <c r="E108" s="250"/>
      <c r="F108" s="273" t="s">
        <v>1408</v>
      </c>
      <c r="G108" s="250"/>
      <c r="H108" s="250" t="s">
        <v>1442</v>
      </c>
      <c r="I108" s="250" t="s">
        <v>1404</v>
      </c>
      <c r="J108" s="250">
        <v>50</v>
      </c>
      <c r="K108" s="264"/>
    </row>
    <row r="109" s="1" customFormat="1" ht="15" customHeight="1">
      <c r="B109" s="275"/>
      <c r="C109" s="250" t="s">
        <v>1410</v>
      </c>
      <c r="D109" s="250"/>
      <c r="E109" s="250"/>
      <c r="F109" s="273" t="s">
        <v>1402</v>
      </c>
      <c r="G109" s="250"/>
      <c r="H109" s="250" t="s">
        <v>1442</v>
      </c>
      <c r="I109" s="250" t="s">
        <v>1412</v>
      </c>
      <c r="J109" s="250"/>
      <c r="K109" s="264"/>
    </row>
    <row r="110" s="1" customFormat="1" ht="15" customHeight="1">
      <c r="B110" s="275"/>
      <c r="C110" s="250" t="s">
        <v>1421</v>
      </c>
      <c r="D110" s="250"/>
      <c r="E110" s="250"/>
      <c r="F110" s="273" t="s">
        <v>1408</v>
      </c>
      <c r="G110" s="250"/>
      <c r="H110" s="250" t="s">
        <v>1442</v>
      </c>
      <c r="I110" s="250" t="s">
        <v>1404</v>
      </c>
      <c r="J110" s="250">
        <v>50</v>
      </c>
      <c r="K110" s="264"/>
    </row>
    <row r="111" s="1" customFormat="1" ht="15" customHeight="1">
      <c r="B111" s="275"/>
      <c r="C111" s="250" t="s">
        <v>1429</v>
      </c>
      <c r="D111" s="250"/>
      <c r="E111" s="250"/>
      <c r="F111" s="273" t="s">
        <v>1408</v>
      </c>
      <c r="G111" s="250"/>
      <c r="H111" s="250" t="s">
        <v>1442</v>
      </c>
      <c r="I111" s="250" t="s">
        <v>1404</v>
      </c>
      <c r="J111" s="250">
        <v>50</v>
      </c>
      <c r="K111" s="264"/>
    </row>
    <row r="112" s="1" customFormat="1" ht="15" customHeight="1">
      <c r="B112" s="275"/>
      <c r="C112" s="250" t="s">
        <v>1427</v>
      </c>
      <c r="D112" s="250"/>
      <c r="E112" s="250"/>
      <c r="F112" s="273" t="s">
        <v>1408</v>
      </c>
      <c r="G112" s="250"/>
      <c r="H112" s="250" t="s">
        <v>1442</v>
      </c>
      <c r="I112" s="250" t="s">
        <v>1404</v>
      </c>
      <c r="J112" s="250">
        <v>50</v>
      </c>
      <c r="K112" s="264"/>
    </row>
    <row r="113" s="1" customFormat="1" ht="15" customHeight="1">
      <c r="B113" s="275"/>
      <c r="C113" s="250" t="s">
        <v>52</v>
      </c>
      <c r="D113" s="250"/>
      <c r="E113" s="250"/>
      <c r="F113" s="273" t="s">
        <v>1402</v>
      </c>
      <c r="G113" s="250"/>
      <c r="H113" s="250" t="s">
        <v>1443</v>
      </c>
      <c r="I113" s="250" t="s">
        <v>1404</v>
      </c>
      <c r="J113" s="250">
        <v>20</v>
      </c>
      <c r="K113" s="264"/>
    </row>
    <row r="114" s="1" customFormat="1" ht="15" customHeight="1">
      <c r="B114" s="275"/>
      <c r="C114" s="250" t="s">
        <v>1444</v>
      </c>
      <c r="D114" s="250"/>
      <c r="E114" s="250"/>
      <c r="F114" s="273" t="s">
        <v>1402</v>
      </c>
      <c r="G114" s="250"/>
      <c r="H114" s="250" t="s">
        <v>1445</v>
      </c>
      <c r="I114" s="250" t="s">
        <v>1404</v>
      </c>
      <c r="J114" s="250">
        <v>120</v>
      </c>
      <c r="K114" s="264"/>
    </row>
    <row r="115" s="1" customFormat="1" ht="15" customHeight="1">
      <c r="B115" s="275"/>
      <c r="C115" s="250" t="s">
        <v>37</v>
      </c>
      <c r="D115" s="250"/>
      <c r="E115" s="250"/>
      <c r="F115" s="273" t="s">
        <v>1402</v>
      </c>
      <c r="G115" s="250"/>
      <c r="H115" s="250" t="s">
        <v>1446</v>
      </c>
      <c r="I115" s="250" t="s">
        <v>1437</v>
      </c>
      <c r="J115" s="250"/>
      <c r="K115" s="264"/>
    </row>
    <row r="116" s="1" customFormat="1" ht="15" customHeight="1">
      <c r="B116" s="275"/>
      <c r="C116" s="250" t="s">
        <v>47</v>
      </c>
      <c r="D116" s="250"/>
      <c r="E116" s="250"/>
      <c r="F116" s="273" t="s">
        <v>1402</v>
      </c>
      <c r="G116" s="250"/>
      <c r="H116" s="250" t="s">
        <v>1447</v>
      </c>
      <c r="I116" s="250" t="s">
        <v>1437</v>
      </c>
      <c r="J116" s="250"/>
      <c r="K116" s="264"/>
    </row>
    <row r="117" s="1" customFormat="1" ht="15" customHeight="1">
      <c r="B117" s="275"/>
      <c r="C117" s="250" t="s">
        <v>56</v>
      </c>
      <c r="D117" s="250"/>
      <c r="E117" s="250"/>
      <c r="F117" s="273" t="s">
        <v>1402</v>
      </c>
      <c r="G117" s="250"/>
      <c r="H117" s="250" t="s">
        <v>1448</v>
      </c>
      <c r="I117" s="250" t="s">
        <v>1449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1450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1396</v>
      </c>
      <c r="D123" s="265"/>
      <c r="E123" s="265"/>
      <c r="F123" s="265" t="s">
        <v>1397</v>
      </c>
      <c r="G123" s="266"/>
      <c r="H123" s="265" t="s">
        <v>53</v>
      </c>
      <c r="I123" s="265" t="s">
        <v>56</v>
      </c>
      <c r="J123" s="265" t="s">
        <v>1398</v>
      </c>
      <c r="K123" s="294"/>
    </row>
    <row r="124" s="1" customFormat="1" ht="17.25" customHeight="1">
      <c r="B124" s="293"/>
      <c r="C124" s="267" t="s">
        <v>1399</v>
      </c>
      <c r="D124" s="267"/>
      <c r="E124" s="267"/>
      <c r="F124" s="268" t="s">
        <v>1400</v>
      </c>
      <c r="G124" s="269"/>
      <c r="H124" s="267"/>
      <c r="I124" s="267"/>
      <c r="J124" s="267" t="s">
        <v>1401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1405</v>
      </c>
      <c r="D126" s="272"/>
      <c r="E126" s="272"/>
      <c r="F126" s="273" t="s">
        <v>1402</v>
      </c>
      <c r="G126" s="250"/>
      <c r="H126" s="250" t="s">
        <v>1442</v>
      </c>
      <c r="I126" s="250" t="s">
        <v>1404</v>
      </c>
      <c r="J126" s="250">
        <v>120</v>
      </c>
      <c r="K126" s="298"/>
    </row>
    <row r="127" s="1" customFormat="1" ht="15" customHeight="1">
      <c r="B127" s="295"/>
      <c r="C127" s="250" t="s">
        <v>1451</v>
      </c>
      <c r="D127" s="250"/>
      <c r="E127" s="250"/>
      <c r="F127" s="273" t="s">
        <v>1402</v>
      </c>
      <c r="G127" s="250"/>
      <c r="H127" s="250" t="s">
        <v>1452</v>
      </c>
      <c r="I127" s="250" t="s">
        <v>1404</v>
      </c>
      <c r="J127" s="250" t="s">
        <v>1453</v>
      </c>
      <c r="K127" s="298"/>
    </row>
    <row r="128" s="1" customFormat="1" ht="15" customHeight="1">
      <c r="B128" s="295"/>
      <c r="C128" s="250" t="s">
        <v>1350</v>
      </c>
      <c r="D128" s="250"/>
      <c r="E128" s="250"/>
      <c r="F128" s="273" t="s">
        <v>1402</v>
      </c>
      <c r="G128" s="250"/>
      <c r="H128" s="250" t="s">
        <v>1454</v>
      </c>
      <c r="I128" s="250" t="s">
        <v>1404</v>
      </c>
      <c r="J128" s="250" t="s">
        <v>1453</v>
      </c>
      <c r="K128" s="298"/>
    </row>
    <row r="129" s="1" customFormat="1" ht="15" customHeight="1">
      <c r="B129" s="295"/>
      <c r="C129" s="250" t="s">
        <v>1413</v>
      </c>
      <c r="D129" s="250"/>
      <c r="E129" s="250"/>
      <c r="F129" s="273" t="s">
        <v>1408</v>
      </c>
      <c r="G129" s="250"/>
      <c r="H129" s="250" t="s">
        <v>1414</v>
      </c>
      <c r="I129" s="250" t="s">
        <v>1404</v>
      </c>
      <c r="J129" s="250">
        <v>15</v>
      </c>
      <c r="K129" s="298"/>
    </row>
    <row r="130" s="1" customFormat="1" ht="15" customHeight="1">
      <c r="B130" s="295"/>
      <c r="C130" s="276" t="s">
        <v>1415</v>
      </c>
      <c r="D130" s="276"/>
      <c r="E130" s="276"/>
      <c r="F130" s="277" t="s">
        <v>1408</v>
      </c>
      <c r="G130" s="276"/>
      <c r="H130" s="276" t="s">
        <v>1416</v>
      </c>
      <c r="I130" s="276" t="s">
        <v>1404</v>
      </c>
      <c r="J130" s="276">
        <v>15</v>
      </c>
      <c r="K130" s="298"/>
    </row>
    <row r="131" s="1" customFormat="1" ht="15" customHeight="1">
      <c r="B131" s="295"/>
      <c r="C131" s="276" t="s">
        <v>1417</v>
      </c>
      <c r="D131" s="276"/>
      <c r="E131" s="276"/>
      <c r="F131" s="277" t="s">
        <v>1408</v>
      </c>
      <c r="G131" s="276"/>
      <c r="H131" s="276" t="s">
        <v>1418</v>
      </c>
      <c r="I131" s="276" t="s">
        <v>1404</v>
      </c>
      <c r="J131" s="276">
        <v>20</v>
      </c>
      <c r="K131" s="298"/>
    </row>
    <row r="132" s="1" customFormat="1" ht="15" customHeight="1">
      <c r="B132" s="295"/>
      <c r="C132" s="276" t="s">
        <v>1419</v>
      </c>
      <c r="D132" s="276"/>
      <c r="E132" s="276"/>
      <c r="F132" s="277" t="s">
        <v>1408</v>
      </c>
      <c r="G132" s="276"/>
      <c r="H132" s="276" t="s">
        <v>1420</v>
      </c>
      <c r="I132" s="276" t="s">
        <v>1404</v>
      </c>
      <c r="J132" s="276">
        <v>20</v>
      </c>
      <c r="K132" s="298"/>
    </row>
    <row r="133" s="1" customFormat="1" ht="15" customHeight="1">
      <c r="B133" s="295"/>
      <c r="C133" s="250" t="s">
        <v>1407</v>
      </c>
      <c r="D133" s="250"/>
      <c r="E133" s="250"/>
      <c r="F133" s="273" t="s">
        <v>1408</v>
      </c>
      <c r="G133" s="250"/>
      <c r="H133" s="250" t="s">
        <v>1442</v>
      </c>
      <c r="I133" s="250" t="s">
        <v>1404</v>
      </c>
      <c r="J133" s="250">
        <v>50</v>
      </c>
      <c r="K133" s="298"/>
    </row>
    <row r="134" s="1" customFormat="1" ht="15" customHeight="1">
      <c r="B134" s="295"/>
      <c r="C134" s="250" t="s">
        <v>1421</v>
      </c>
      <c r="D134" s="250"/>
      <c r="E134" s="250"/>
      <c r="F134" s="273" t="s">
        <v>1408</v>
      </c>
      <c r="G134" s="250"/>
      <c r="H134" s="250" t="s">
        <v>1442</v>
      </c>
      <c r="I134" s="250" t="s">
        <v>1404</v>
      </c>
      <c r="J134" s="250">
        <v>50</v>
      </c>
      <c r="K134" s="298"/>
    </row>
    <row r="135" s="1" customFormat="1" ht="15" customHeight="1">
      <c r="B135" s="295"/>
      <c r="C135" s="250" t="s">
        <v>1427</v>
      </c>
      <c r="D135" s="250"/>
      <c r="E135" s="250"/>
      <c r="F135" s="273" t="s">
        <v>1408</v>
      </c>
      <c r="G135" s="250"/>
      <c r="H135" s="250" t="s">
        <v>1442</v>
      </c>
      <c r="I135" s="250" t="s">
        <v>1404</v>
      </c>
      <c r="J135" s="250">
        <v>50</v>
      </c>
      <c r="K135" s="298"/>
    </row>
    <row r="136" s="1" customFormat="1" ht="15" customHeight="1">
      <c r="B136" s="295"/>
      <c r="C136" s="250" t="s">
        <v>1429</v>
      </c>
      <c r="D136" s="250"/>
      <c r="E136" s="250"/>
      <c r="F136" s="273" t="s">
        <v>1408</v>
      </c>
      <c r="G136" s="250"/>
      <c r="H136" s="250" t="s">
        <v>1442</v>
      </c>
      <c r="I136" s="250" t="s">
        <v>1404</v>
      </c>
      <c r="J136" s="250">
        <v>50</v>
      </c>
      <c r="K136" s="298"/>
    </row>
    <row r="137" s="1" customFormat="1" ht="15" customHeight="1">
      <c r="B137" s="295"/>
      <c r="C137" s="250" t="s">
        <v>1430</v>
      </c>
      <c r="D137" s="250"/>
      <c r="E137" s="250"/>
      <c r="F137" s="273" t="s">
        <v>1408</v>
      </c>
      <c r="G137" s="250"/>
      <c r="H137" s="250" t="s">
        <v>1455</v>
      </c>
      <c r="I137" s="250" t="s">
        <v>1404</v>
      </c>
      <c r="J137" s="250">
        <v>255</v>
      </c>
      <c r="K137" s="298"/>
    </row>
    <row r="138" s="1" customFormat="1" ht="15" customHeight="1">
      <c r="B138" s="295"/>
      <c r="C138" s="250" t="s">
        <v>1432</v>
      </c>
      <c r="D138" s="250"/>
      <c r="E138" s="250"/>
      <c r="F138" s="273" t="s">
        <v>1402</v>
      </c>
      <c r="G138" s="250"/>
      <c r="H138" s="250" t="s">
        <v>1456</v>
      </c>
      <c r="I138" s="250" t="s">
        <v>1434</v>
      </c>
      <c r="J138" s="250"/>
      <c r="K138" s="298"/>
    </row>
    <row r="139" s="1" customFormat="1" ht="15" customHeight="1">
      <c r="B139" s="295"/>
      <c r="C139" s="250" t="s">
        <v>1435</v>
      </c>
      <c r="D139" s="250"/>
      <c r="E139" s="250"/>
      <c r="F139" s="273" t="s">
        <v>1402</v>
      </c>
      <c r="G139" s="250"/>
      <c r="H139" s="250" t="s">
        <v>1457</v>
      </c>
      <c r="I139" s="250" t="s">
        <v>1437</v>
      </c>
      <c r="J139" s="250"/>
      <c r="K139" s="298"/>
    </row>
    <row r="140" s="1" customFormat="1" ht="15" customHeight="1">
      <c r="B140" s="295"/>
      <c r="C140" s="250" t="s">
        <v>1438</v>
      </c>
      <c r="D140" s="250"/>
      <c r="E140" s="250"/>
      <c r="F140" s="273" t="s">
        <v>1402</v>
      </c>
      <c r="G140" s="250"/>
      <c r="H140" s="250" t="s">
        <v>1438</v>
      </c>
      <c r="I140" s="250" t="s">
        <v>1437</v>
      </c>
      <c r="J140" s="250"/>
      <c r="K140" s="298"/>
    </row>
    <row r="141" s="1" customFormat="1" ht="15" customHeight="1">
      <c r="B141" s="295"/>
      <c r="C141" s="250" t="s">
        <v>37</v>
      </c>
      <c r="D141" s="250"/>
      <c r="E141" s="250"/>
      <c r="F141" s="273" t="s">
        <v>1402</v>
      </c>
      <c r="G141" s="250"/>
      <c r="H141" s="250" t="s">
        <v>1458</v>
      </c>
      <c r="I141" s="250" t="s">
        <v>1437</v>
      </c>
      <c r="J141" s="250"/>
      <c r="K141" s="298"/>
    </row>
    <row r="142" s="1" customFormat="1" ht="15" customHeight="1">
      <c r="B142" s="295"/>
      <c r="C142" s="250" t="s">
        <v>1459</v>
      </c>
      <c r="D142" s="250"/>
      <c r="E142" s="250"/>
      <c r="F142" s="273" t="s">
        <v>1402</v>
      </c>
      <c r="G142" s="250"/>
      <c r="H142" s="250" t="s">
        <v>1460</v>
      </c>
      <c r="I142" s="250" t="s">
        <v>1437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1461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1396</v>
      </c>
      <c r="D148" s="265"/>
      <c r="E148" s="265"/>
      <c r="F148" s="265" t="s">
        <v>1397</v>
      </c>
      <c r="G148" s="266"/>
      <c r="H148" s="265" t="s">
        <v>53</v>
      </c>
      <c r="I148" s="265" t="s">
        <v>56</v>
      </c>
      <c r="J148" s="265" t="s">
        <v>1398</v>
      </c>
      <c r="K148" s="264"/>
    </row>
    <row r="149" s="1" customFormat="1" ht="17.25" customHeight="1">
      <c r="B149" s="262"/>
      <c r="C149" s="267" t="s">
        <v>1399</v>
      </c>
      <c r="D149" s="267"/>
      <c r="E149" s="267"/>
      <c r="F149" s="268" t="s">
        <v>1400</v>
      </c>
      <c r="G149" s="269"/>
      <c r="H149" s="267"/>
      <c r="I149" s="267"/>
      <c r="J149" s="267" t="s">
        <v>1401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1405</v>
      </c>
      <c r="D151" s="250"/>
      <c r="E151" s="250"/>
      <c r="F151" s="303" t="s">
        <v>1402</v>
      </c>
      <c r="G151" s="250"/>
      <c r="H151" s="302" t="s">
        <v>1442</v>
      </c>
      <c r="I151" s="302" t="s">
        <v>1404</v>
      </c>
      <c r="J151" s="302">
        <v>120</v>
      </c>
      <c r="K151" s="298"/>
    </row>
    <row r="152" s="1" customFormat="1" ht="15" customHeight="1">
      <c r="B152" s="275"/>
      <c r="C152" s="302" t="s">
        <v>1451</v>
      </c>
      <c r="D152" s="250"/>
      <c r="E152" s="250"/>
      <c r="F152" s="303" t="s">
        <v>1402</v>
      </c>
      <c r="G152" s="250"/>
      <c r="H152" s="302" t="s">
        <v>1462</v>
      </c>
      <c r="I152" s="302" t="s">
        <v>1404</v>
      </c>
      <c r="J152" s="302" t="s">
        <v>1453</v>
      </c>
      <c r="K152" s="298"/>
    </row>
    <row r="153" s="1" customFormat="1" ht="15" customHeight="1">
      <c r="B153" s="275"/>
      <c r="C153" s="302" t="s">
        <v>1350</v>
      </c>
      <c r="D153" s="250"/>
      <c r="E153" s="250"/>
      <c r="F153" s="303" t="s">
        <v>1402</v>
      </c>
      <c r="G153" s="250"/>
      <c r="H153" s="302" t="s">
        <v>1463</v>
      </c>
      <c r="I153" s="302" t="s">
        <v>1404</v>
      </c>
      <c r="J153" s="302" t="s">
        <v>1453</v>
      </c>
      <c r="K153" s="298"/>
    </row>
    <row r="154" s="1" customFormat="1" ht="15" customHeight="1">
      <c r="B154" s="275"/>
      <c r="C154" s="302" t="s">
        <v>1407</v>
      </c>
      <c r="D154" s="250"/>
      <c r="E154" s="250"/>
      <c r="F154" s="303" t="s">
        <v>1408</v>
      </c>
      <c r="G154" s="250"/>
      <c r="H154" s="302" t="s">
        <v>1442</v>
      </c>
      <c r="I154" s="302" t="s">
        <v>1404</v>
      </c>
      <c r="J154" s="302">
        <v>50</v>
      </c>
      <c r="K154" s="298"/>
    </row>
    <row r="155" s="1" customFormat="1" ht="15" customHeight="1">
      <c r="B155" s="275"/>
      <c r="C155" s="302" t="s">
        <v>1410</v>
      </c>
      <c r="D155" s="250"/>
      <c r="E155" s="250"/>
      <c r="F155" s="303" t="s">
        <v>1402</v>
      </c>
      <c r="G155" s="250"/>
      <c r="H155" s="302" t="s">
        <v>1442</v>
      </c>
      <c r="I155" s="302" t="s">
        <v>1412</v>
      </c>
      <c r="J155" s="302"/>
      <c r="K155" s="298"/>
    </row>
    <row r="156" s="1" customFormat="1" ht="15" customHeight="1">
      <c r="B156" s="275"/>
      <c r="C156" s="302" t="s">
        <v>1421</v>
      </c>
      <c r="D156" s="250"/>
      <c r="E156" s="250"/>
      <c r="F156" s="303" t="s">
        <v>1408</v>
      </c>
      <c r="G156" s="250"/>
      <c r="H156" s="302" t="s">
        <v>1442</v>
      </c>
      <c r="I156" s="302" t="s">
        <v>1404</v>
      </c>
      <c r="J156" s="302">
        <v>50</v>
      </c>
      <c r="K156" s="298"/>
    </row>
    <row r="157" s="1" customFormat="1" ht="15" customHeight="1">
      <c r="B157" s="275"/>
      <c r="C157" s="302" t="s">
        <v>1429</v>
      </c>
      <c r="D157" s="250"/>
      <c r="E157" s="250"/>
      <c r="F157" s="303" t="s">
        <v>1408</v>
      </c>
      <c r="G157" s="250"/>
      <c r="H157" s="302" t="s">
        <v>1442</v>
      </c>
      <c r="I157" s="302" t="s">
        <v>1404</v>
      </c>
      <c r="J157" s="302">
        <v>50</v>
      </c>
      <c r="K157" s="298"/>
    </row>
    <row r="158" s="1" customFormat="1" ht="15" customHeight="1">
      <c r="B158" s="275"/>
      <c r="C158" s="302" t="s">
        <v>1427</v>
      </c>
      <c r="D158" s="250"/>
      <c r="E158" s="250"/>
      <c r="F158" s="303" t="s">
        <v>1408</v>
      </c>
      <c r="G158" s="250"/>
      <c r="H158" s="302" t="s">
        <v>1442</v>
      </c>
      <c r="I158" s="302" t="s">
        <v>1404</v>
      </c>
      <c r="J158" s="302">
        <v>50</v>
      </c>
      <c r="K158" s="298"/>
    </row>
    <row r="159" s="1" customFormat="1" ht="15" customHeight="1">
      <c r="B159" s="275"/>
      <c r="C159" s="302" t="s">
        <v>126</v>
      </c>
      <c r="D159" s="250"/>
      <c r="E159" s="250"/>
      <c r="F159" s="303" t="s">
        <v>1402</v>
      </c>
      <c r="G159" s="250"/>
      <c r="H159" s="302" t="s">
        <v>1464</v>
      </c>
      <c r="I159" s="302" t="s">
        <v>1404</v>
      </c>
      <c r="J159" s="302" t="s">
        <v>1465</v>
      </c>
      <c r="K159" s="298"/>
    </row>
    <row r="160" s="1" customFormat="1" ht="15" customHeight="1">
      <c r="B160" s="275"/>
      <c r="C160" s="302" t="s">
        <v>1466</v>
      </c>
      <c r="D160" s="250"/>
      <c r="E160" s="250"/>
      <c r="F160" s="303" t="s">
        <v>1402</v>
      </c>
      <c r="G160" s="250"/>
      <c r="H160" s="302" t="s">
        <v>1467</v>
      </c>
      <c r="I160" s="302" t="s">
        <v>1437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1468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1396</v>
      </c>
      <c r="D166" s="265"/>
      <c r="E166" s="265"/>
      <c r="F166" s="265" t="s">
        <v>1397</v>
      </c>
      <c r="G166" s="307"/>
      <c r="H166" s="308" t="s">
        <v>53</v>
      </c>
      <c r="I166" s="308" t="s">
        <v>56</v>
      </c>
      <c r="J166" s="265" t="s">
        <v>1398</v>
      </c>
      <c r="K166" s="242"/>
    </row>
    <row r="167" s="1" customFormat="1" ht="17.25" customHeight="1">
      <c r="B167" s="243"/>
      <c r="C167" s="267" t="s">
        <v>1399</v>
      </c>
      <c r="D167" s="267"/>
      <c r="E167" s="267"/>
      <c r="F167" s="268" t="s">
        <v>1400</v>
      </c>
      <c r="G167" s="309"/>
      <c r="H167" s="310"/>
      <c r="I167" s="310"/>
      <c r="J167" s="267" t="s">
        <v>1401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1405</v>
      </c>
      <c r="D169" s="250"/>
      <c r="E169" s="250"/>
      <c r="F169" s="273" t="s">
        <v>1402</v>
      </c>
      <c r="G169" s="250"/>
      <c r="H169" s="250" t="s">
        <v>1442</v>
      </c>
      <c r="I169" s="250" t="s">
        <v>1404</v>
      </c>
      <c r="J169" s="250">
        <v>120</v>
      </c>
      <c r="K169" s="298"/>
    </row>
    <row r="170" s="1" customFormat="1" ht="15" customHeight="1">
      <c r="B170" s="275"/>
      <c r="C170" s="250" t="s">
        <v>1451</v>
      </c>
      <c r="D170" s="250"/>
      <c r="E170" s="250"/>
      <c r="F170" s="273" t="s">
        <v>1402</v>
      </c>
      <c r="G170" s="250"/>
      <c r="H170" s="250" t="s">
        <v>1452</v>
      </c>
      <c r="I170" s="250" t="s">
        <v>1404</v>
      </c>
      <c r="J170" s="250" t="s">
        <v>1453</v>
      </c>
      <c r="K170" s="298"/>
    </row>
    <row r="171" s="1" customFormat="1" ht="15" customHeight="1">
      <c r="B171" s="275"/>
      <c r="C171" s="250" t="s">
        <v>1350</v>
      </c>
      <c r="D171" s="250"/>
      <c r="E171" s="250"/>
      <c r="F171" s="273" t="s">
        <v>1402</v>
      </c>
      <c r="G171" s="250"/>
      <c r="H171" s="250" t="s">
        <v>1469</v>
      </c>
      <c r="I171" s="250" t="s">
        <v>1404</v>
      </c>
      <c r="J171" s="250" t="s">
        <v>1453</v>
      </c>
      <c r="K171" s="298"/>
    </row>
    <row r="172" s="1" customFormat="1" ht="15" customHeight="1">
      <c r="B172" s="275"/>
      <c r="C172" s="250" t="s">
        <v>1407</v>
      </c>
      <c r="D172" s="250"/>
      <c r="E172" s="250"/>
      <c r="F172" s="273" t="s">
        <v>1408</v>
      </c>
      <c r="G172" s="250"/>
      <c r="H172" s="250" t="s">
        <v>1469</v>
      </c>
      <c r="I172" s="250" t="s">
        <v>1404</v>
      </c>
      <c r="J172" s="250">
        <v>50</v>
      </c>
      <c r="K172" s="298"/>
    </row>
    <row r="173" s="1" customFormat="1" ht="15" customHeight="1">
      <c r="B173" s="275"/>
      <c r="C173" s="250" t="s">
        <v>1410</v>
      </c>
      <c r="D173" s="250"/>
      <c r="E173" s="250"/>
      <c r="F173" s="273" t="s">
        <v>1402</v>
      </c>
      <c r="G173" s="250"/>
      <c r="H173" s="250" t="s">
        <v>1469</v>
      </c>
      <c r="I173" s="250" t="s">
        <v>1412</v>
      </c>
      <c r="J173" s="250"/>
      <c r="K173" s="298"/>
    </row>
    <row r="174" s="1" customFormat="1" ht="15" customHeight="1">
      <c r="B174" s="275"/>
      <c r="C174" s="250" t="s">
        <v>1421</v>
      </c>
      <c r="D174" s="250"/>
      <c r="E174" s="250"/>
      <c r="F174" s="273" t="s">
        <v>1408</v>
      </c>
      <c r="G174" s="250"/>
      <c r="H174" s="250" t="s">
        <v>1469</v>
      </c>
      <c r="I174" s="250" t="s">
        <v>1404</v>
      </c>
      <c r="J174" s="250">
        <v>50</v>
      </c>
      <c r="K174" s="298"/>
    </row>
    <row r="175" s="1" customFormat="1" ht="15" customHeight="1">
      <c r="B175" s="275"/>
      <c r="C175" s="250" t="s">
        <v>1429</v>
      </c>
      <c r="D175" s="250"/>
      <c r="E175" s="250"/>
      <c r="F175" s="273" t="s">
        <v>1408</v>
      </c>
      <c r="G175" s="250"/>
      <c r="H175" s="250" t="s">
        <v>1469</v>
      </c>
      <c r="I175" s="250" t="s">
        <v>1404</v>
      </c>
      <c r="J175" s="250">
        <v>50</v>
      </c>
      <c r="K175" s="298"/>
    </row>
    <row r="176" s="1" customFormat="1" ht="15" customHeight="1">
      <c r="B176" s="275"/>
      <c r="C176" s="250" t="s">
        <v>1427</v>
      </c>
      <c r="D176" s="250"/>
      <c r="E176" s="250"/>
      <c r="F176" s="273" t="s">
        <v>1408</v>
      </c>
      <c r="G176" s="250"/>
      <c r="H176" s="250" t="s">
        <v>1469</v>
      </c>
      <c r="I176" s="250" t="s">
        <v>1404</v>
      </c>
      <c r="J176" s="250">
        <v>50</v>
      </c>
      <c r="K176" s="298"/>
    </row>
    <row r="177" s="1" customFormat="1" ht="15" customHeight="1">
      <c r="B177" s="275"/>
      <c r="C177" s="250" t="s">
        <v>135</v>
      </c>
      <c r="D177" s="250"/>
      <c r="E177" s="250"/>
      <c r="F177" s="273" t="s">
        <v>1402</v>
      </c>
      <c r="G177" s="250"/>
      <c r="H177" s="250" t="s">
        <v>1470</v>
      </c>
      <c r="I177" s="250" t="s">
        <v>1471</v>
      </c>
      <c r="J177" s="250"/>
      <c r="K177" s="298"/>
    </row>
    <row r="178" s="1" customFormat="1" ht="15" customHeight="1">
      <c r="B178" s="275"/>
      <c r="C178" s="250" t="s">
        <v>56</v>
      </c>
      <c r="D178" s="250"/>
      <c r="E178" s="250"/>
      <c r="F178" s="273" t="s">
        <v>1402</v>
      </c>
      <c r="G178" s="250"/>
      <c r="H178" s="250" t="s">
        <v>1472</v>
      </c>
      <c r="I178" s="250" t="s">
        <v>1473</v>
      </c>
      <c r="J178" s="250">
        <v>1</v>
      </c>
      <c r="K178" s="298"/>
    </row>
    <row r="179" s="1" customFormat="1" ht="15" customHeight="1">
      <c r="B179" s="275"/>
      <c r="C179" s="250" t="s">
        <v>52</v>
      </c>
      <c r="D179" s="250"/>
      <c r="E179" s="250"/>
      <c r="F179" s="273" t="s">
        <v>1402</v>
      </c>
      <c r="G179" s="250"/>
      <c r="H179" s="250" t="s">
        <v>1474</v>
      </c>
      <c r="I179" s="250" t="s">
        <v>1404</v>
      </c>
      <c r="J179" s="250">
        <v>20</v>
      </c>
      <c r="K179" s="298"/>
    </row>
    <row r="180" s="1" customFormat="1" ht="15" customHeight="1">
      <c r="B180" s="275"/>
      <c r="C180" s="250" t="s">
        <v>53</v>
      </c>
      <c r="D180" s="250"/>
      <c r="E180" s="250"/>
      <c r="F180" s="273" t="s">
        <v>1402</v>
      </c>
      <c r="G180" s="250"/>
      <c r="H180" s="250" t="s">
        <v>1475</v>
      </c>
      <c r="I180" s="250" t="s">
        <v>1404</v>
      </c>
      <c r="J180" s="250">
        <v>255</v>
      </c>
      <c r="K180" s="298"/>
    </row>
    <row r="181" s="1" customFormat="1" ht="15" customHeight="1">
      <c r="B181" s="275"/>
      <c r="C181" s="250" t="s">
        <v>136</v>
      </c>
      <c r="D181" s="250"/>
      <c r="E181" s="250"/>
      <c r="F181" s="273" t="s">
        <v>1402</v>
      </c>
      <c r="G181" s="250"/>
      <c r="H181" s="250" t="s">
        <v>1366</v>
      </c>
      <c r="I181" s="250" t="s">
        <v>1404</v>
      </c>
      <c r="J181" s="250">
        <v>10</v>
      </c>
      <c r="K181" s="298"/>
    </row>
    <row r="182" s="1" customFormat="1" ht="15" customHeight="1">
      <c r="B182" s="275"/>
      <c r="C182" s="250" t="s">
        <v>137</v>
      </c>
      <c r="D182" s="250"/>
      <c r="E182" s="250"/>
      <c r="F182" s="273" t="s">
        <v>1402</v>
      </c>
      <c r="G182" s="250"/>
      <c r="H182" s="250" t="s">
        <v>1476</v>
      </c>
      <c r="I182" s="250" t="s">
        <v>1437</v>
      </c>
      <c r="J182" s="250"/>
      <c r="K182" s="298"/>
    </row>
    <row r="183" s="1" customFormat="1" ht="15" customHeight="1">
      <c r="B183" s="275"/>
      <c r="C183" s="250" t="s">
        <v>1477</v>
      </c>
      <c r="D183" s="250"/>
      <c r="E183" s="250"/>
      <c r="F183" s="273" t="s">
        <v>1402</v>
      </c>
      <c r="G183" s="250"/>
      <c r="H183" s="250" t="s">
        <v>1478</v>
      </c>
      <c r="I183" s="250" t="s">
        <v>1437</v>
      </c>
      <c r="J183" s="250"/>
      <c r="K183" s="298"/>
    </row>
    <row r="184" s="1" customFormat="1" ht="15" customHeight="1">
      <c r="B184" s="275"/>
      <c r="C184" s="250" t="s">
        <v>1466</v>
      </c>
      <c r="D184" s="250"/>
      <c r="E184" s="250"/>
      <c r="F184" s="273" t="s">
        <v>1402</v>
      </c>
      <c r="G184" s="250"/>
      <c r="H184" s="250" t="s">
        <v>1479</v>
      </c>
      <c r="I184" s="250" t="s">
        <v>1437</v>
      </c>
      <c r="J184" s="250"/>
      <c r="K184" s="298"/>
    </row>
    <row r="185" s="1" customFormat="1" ht="15" customHeight="1">
      <c r="B185" s="275"/>
      <c r="C185" s="250" t="s">
        <v>139</v>
      </c>
      <c r="D185" s="250"/>
      <c r="E185" s="250"/>
      <c r="F185" s="273" t="s">
        <v>1408</v>
      </c>
      <c r="G185" s="250"/>
      <c r="H185" s="250" t="s">
        <v>1480</v>
      </c>
      <c r="I185" s="250" t="s">
        <v>1404</v>
      </c>
      <c r="J185" s="250">
        <v>50</v>
      </c>
      <c r="K185" s="298"/>
    </row>
    <row r="186" s="1" customFormat="1" ht="15" customHeight="1">
      <c r="B186" s="275"/>
      <c r="C186" s="250" t="s">
        <v>1481</v>
      </c>
      <c r="D186" s="250"/>
      <c r="E186" s="250"/>
      <c r="F186" s="273" t="s">
        <v>1408</v>
      </c>
      <c r="G186" s="250"/>
      <c r="H186" s="250" t="s">
        <v>1482</v>
      </c>
      <c r="I186" s="250" t="s">
        <v>1483</v>
      </c>
      <c r="J186" s="250"/>
      <c r="K186" s="298"/>
    </row>
    <row r="187" s="1" customFormat="1" ht="15" customHeight="1">
      <c r="B187" s="275"/>
      <c r="C187" s="250" t="s">
        <v>1484</v>
      </c>
      <c r="D187" s="250"/>
      <c r="E187" s="250"/>
      <c r="F187" s="273" t="s">
        <v>1408</v>
      </c>
      <c r="G187" s="250"/>
      <c r="H187" s="250" t="s">
        <v>1485</v>
      </c>
      <c r="I187" s="250" t="s">
        <v>1483</v>
      </c>
      <c r="J187" s="250"/>
      <c r="K187" s="298"/>
    </row>
    <row r="188" s="1" customFormat="1" ht="15" customHeight="1">
      <c r="B188" s="275"/>
      <c r="C188" s="250" t="s">
        <v>1486</v>
      </c>
      <c r="D188" s="250"/>
      <c r="E188" s="250"/>
      <c r="F188" s="273" t="s">
        <v>1408</v>
      </c>
      <c r="G188" s="250"/>
      <c r="H188" s="250" t="s">
        <v>1487</v>
      </c>
      <c r="I188" s="250" t="s">
        <v>1483</v>
      </c>
      <c r="J188" s="250"/>
      <c r="K188" s="298"/>
    </row>
    <row r="189" s="1" customFormat="1" ht="15" customHeight="1">
      <c r="B189" s="275"/>
      <c r="C189" s="311" t="s">
        <v>1488</v>
      </c>
      <c r="D189" s="250"/>
      <c r="E189" s="250"/>
      <c r="F189" s="273" t="s">
        <v>1408</v>
      </c>
      <c r="G189" s="250"/>
      <c r="H189" s="250" t="s">
        <v>1489</v>
      </c>
      <c r="I189" s="250" t="s">
        <v>1490</v>
      </c>
      <c r="J189" s="312" t="s">
        <v>1491</v>
      </c>
      <c r="K189" s="298"/>
    </row>
    <row r="190" s="17" customFormat="1" ht="15" customHeight="1">
      <c r="B190" s="313"/>
      <c r="C190" s="314" t="s">
        <v>1492</v>
      </c>
      <c r="D190" s="315"/>
      <c r="E190" s="315"/>
      <c r="F190" s="316" t="s">
        <v>1408</v>
      </c>
      <c r="G190" s="315"/>
      <c r="H190" s="315" t="s">
        <v>1493</v>
      </c>
      <c r="I190" s="315" t="s">
        <v>1490</v>
      </c>
      <c r="J190" s="317" t="s">
        <v>1491</v>
      </c>
      <c r="K190" s="318"/>
    </row>
    <row r="191" s="1" customFormat="1" ht="15" customHeight="1">
      <c r="B191" s="275"/>
      <c r="C191" s="311" t="s">
        <v>41</v>
      </c>
      <c r="D191" s="250"/>
      <c r="E191" s="250"/>
      <c r="F191" s="273" t="s">
        <v>1402</v>
      </c>
      <c r="G191" s="250"/>
      <c r="H191" s="247" t="s">
        <v>1494</v>
      </c>
      <c r="I191" s="250" t="s">
        <v>1495</v>
      </c>
      <c r="J191" s="250"/>
      <c r="K191" s="298"/>
    </row>
    <row r="192" s="1" customFormat="1" ht="15" customHeight="1">
      <c r="B192" s="275"/>
      <c r="C192" s="311" t="s">
        <v>1496</v>
      </c>
      <c r="D192" s="250"/>
      <c r="E192" s="250"/>
      <c r="F192" s="273" t="s">
        <v>1402</v>
      </c>
      <c r="G192" s="250"/>
      <c r="H192" s="250" t="s">
        <v>1497</v>
      </c>
      <c r="I192" s="250" t="s">
        <v>1437</v>
      </c>
      <c r="J192" s="250"/>
      <c r="K192" s="298"/>
    </row>
    <row r="193" s="1" customFormat="1" ht="15" customHeight="1">
      <c r="B193" s="275"/>
      <c r="C193" s="311" t="s">
        <v>1498</v>
      </c>
      <c r="D193" s="250"/>
      <c r="E193" s="250"/>
      <c r="F193" s="273" t="s">
        <v>1402</v>
      </c>
      <c r="G193" s="250"/>
      <c r="H193" s="250" t="s">
        <v>1499</v>
      </c>
      <c r="I193" s="250" t="s">
        <v>1437</v>
      </c>
      <c r="J193" s="250"/>
      <c r="K193" s="298"/>
    </row>
    <row r="194" s="1" customFormat="1" ht="15" customHeight="1">
      <c r="B194" s="275"/>
      <c r="C194" s="311" t="s">
        <v>1500</v>
      </c>
      <c r="D194" s="250"/>
      <c r="E194" s="250"/>
      <c r="F194" s="273" t="s">
        <v>1408</v>
      </c>
      <c r="G194" s="250"/>
      <c r="H194" s="250" t="s">
        <v>1501</v>
      </c>
      <c r="I194" s="250" t="s">
        <v>1437</v>
      </c>
      <c r="J194" s="250"/>
      <c r="K194" s="298"/>
    </row>
    <row r="195" s="1" customFormat="1" ht="15" customHeight="1">
      <c r="B195" s="304"/>
      <c r="C195" s="319"/>
      <c r="D195" s="284"/>
      <c r="E195" s="284"/>
      <c r="F195" s="284"/>
      <c r="G195" s="284"/>
      <c r="H195" s="284"/>
      <c r="I195" s="284"/>
      <c r="J195" s="284"/>
      <c r="K195" s="305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86"/>
      <c r="C197" s="296"/>
      <c r="D197" s="296"/>
      <c r="E197" s="296"/>
      <c r="F197" s="306"/>
      <c r="G197" s="296"/>
      <c r="H197" s="296"/>
      <c r="I197" s="296"/>
      <c r="J197" s="296"/>
      <c r="K197" s="286"/>
    </row>
    <row r="198" s="1" customFormat="1" ht="18.75" customHeight="1">
      <c r="B198" s="258"/>
      <c r="C198" s="258"/>
      <c r="D198" s="258"/>
      <c r="E198" s="258"/>
      <c r="F198" s="258"/>
      <c r="G198" s="258"/>
      <c r="H198" s="258"/>
      <c r="I198" s="258"/>
      <c r="J198" s="258"/>
      <c r="K198" s="258"/>
    </row>
    <row r="199" s="1" customFormat="1" ht="13.5">
      <c r="B199" s="237"/>
      <c r="C199" s="238"/>
      <c r="D199" s="238"/>
      <c r="E199" s="238"/>
      <c r="F199" s="238"/>
      <c r="G199" s="238"/>
      <c r="H199" s="238"/>
      <c r="I199" s="238"/>
      <c r="J199" s="238"/>
      <c r="K199" s="239"/>
    </row>
    <row r="200" s="1" customFormat="1" ht="21">
      <c r="B200" s="240"/>
      <c r="C200" s="241" t="s">
        <v>1502</v>
      </c>
      <c r="D200" s="241"/>
      <c r="E200" s="241"/>
      <c r="F200" s="241"/>
      <c r="G200" s="241"/>
      <c r="H200" s="241"/>
      <c r="I200" s="241"/>
      <c r="J200" s="241"/>
      <c r="K200" s="242"/>
    </row>
    <row r="201" s="1" customFormat="1" ht="25.5" customHeight="1">
      <c r="B201" s="240"/>
      <c r="C201" s="320" t="s">
        <v>1503</v>
      </c>
      <c r="D201" s="320"/>
      <c r="E201" s="320"/>
      <c r="F201" s="320" t="s">
        <v>1504</v>
      </c>
      <c r="G201" s="321"/>
      <c r="H201" s="320" t="s">
        <v>1505</v>
      </c>
      <c r="I201" s="320"/>
      <c r="J201" s="320"/>
      <c r="K201" s="242"/>
    </row>
    <row r="202" s="1" customFormat="1" ht="5.25" customHeight="1">
      <c r="B202" s="275"/>
      <c r="C202" s="270"/>
      <c r="D202" s="270"/>
      <c r="E202" s="270"/>
      <c r="F202" s="270"/>
      <c r="G202" s="296"/>
      <c r="H202" s="270"/>
      <c r="I202" s="270"/>
      <c r="J202" s="270"/>
      <c r="K202" s="298"/>
    </row>
    <row r="203" s="1" customFormat="1" ht="15" customHeight="1">
      <c r="B203" s="275"/>
      <c r="C203" s="250" t="s">
        <v>1495</v>
      </c>
      <c r="D203" s="250"/>
      <c r="E203" s="250"/>
      <c r="F203" s="273" t="s">
        <v>42</v>
      </c>
      <c r="G203" s="250"/>
      <c r="H203" s="250" t="s">
        <v>1506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43</v>
      </c>
      <c r="G204" s="250"/>
      <c r="H204" s="250" t="s">
        <v>1507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46</v>
      </c>
      <c r="G205" s="250"/>
      <c r="H205" s="250" t="s">
        <v>1508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44</v>
      </c>
      <c r="G206" s="250"/>
      <c r="H206" s="250" t="s">
        <v>1509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 t="s">
        <v>45</v>
      </c>
      <c r="G207" s="250"/>
      <c r="H207" s="250" t="s">
        <v>1510</v>
      </c>
      <c r="I207" s="250"/>
      <c r="J207" s="250"/>
      <c r="K207" s="298"/>
    </row>
    <row r="208" s="1" customFormat="1" ht="15" customHeight="1">
      <c r="B208" s="275"/>
      <c r="C208" s="250"/>
      <c r="D208" s="250"/>
      <c r="E208" s="250"/>
      <c r="F208" s="273"/>
      <c r="G208" s="250"/>
      <c r="H208" s="250"/>
      <c r="I208" s="250"/>
      <c r="J208" s="250"/>
      <c r="K208" s="298"/>
    </row>
    <row r="209" s="1" customFormat="1" ht="15" customHeight="1">
      <c r="B209" s="275"/>
      <c r="C209" s="250" t="s">
        <v>1449</v>
      </c>
      <c r="D209" s="250"/>
      <c r="E209" s="250"/>
      <c r="F209" s="273" t="s">
        <v>84</v>
      </c>
      <c r="G209" s="250"/>
      <c r="H209" s="250" t="s">
        <v>1511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1345</v>
      </c>
      <c r="G210" s="250"/>
      <c r="H210" s="250" t="s">
        <v>1346</v>
      </c>
      <c r="I210" s="250"/>
      <c r="J210" s="250"/>
      <c r="K210" s="298"/>
    </row>
    <row r="211" s="1" customFormat="1" ht="15" customHeight="1">
      <c r="B211" s="275"/>
      <c r="C211" s="250"/>
      <c r="D211" s="250"/>
      <c r="E211" s="250"/>
      <c r="F211" s="273" t="s">
        <v>1343</v>
      </c>
      <c r="G211" s="250"/>
      <c r="H211" s="250" t="s">
        <v>1512</v>
      </c>
      <c r="I211" s="250"/>
      <c r="J211" s="250"/>
      <c r="K211" s="298"/>
    </row>
    <row r="212" s="1" customFormat="1" ht="15" customHeight="1">
      <c r="B212" s="322"/>
      <c r="C212" s="250"/>
      <c r="D212" s="250"/>
      <c r="E212" s="250"/>
      <c r="F212" s="273" t="s">
        <v>78</v>
      </c>
      <c r="G212" s="311"/>
      <c r="H212" s="302" t="s">
        <v>1347</v>
      </c>
      <c r="I212" s="302"/>
      <c r="J212" s="302"/>
      <c r="K212" s="323"/>
    </row>
    <row r="213" s="1" customFormat="1" ht="15" customHeight="1">
      <c r="B213" s="322"/>
      <c r="C213" s="250"/>
      <c r="D213" s="250"/>
      <c r="E213" s="250"/>
      <c r="F213" s="273" t="s">
        <v>1348</v>
      </c>
      <c r="G213" s="311"/>
      <c r="H213" s="302" t="s">
        <v>214</v>
      </c>
      <c r="I213" s="302"/>
      <c r="J213" s="302"/>
      <c r="K213" s="323"/>
    </row>
    <row r="214" s="1" customFormat="1" ht="15" customHeight="1">
      <c r="B214" s="322"/>
      <c r="C214" s="250"/>
      <c r="D214" s="250"/>
      <c r="E214" s="250"/>
      <c r="F214" s="273"/>
      <c r="G214" s="311"/>
      <c r="H214" s="302"/>
      <c r="I214" s="302"/>
      <c r="J214" s="302"/>
      <c r="K214" s="323"/>
    </row>
    <row r="215" s="1" customFormat="1" ht="15" customHeight="1">
      <c r="B215" s="322"/>
      <c r="C215" s="250" t="s">
        <v>1473</v>
      </c>
      <c r="D215" s="250"/>
      <c r="E215" s="250"/>
      <c r="F215" s="273">
        <v>1</v>
      </c>
      <c r="G215" s="311"/>
      <c r="H215" s="302" t="s">
        <v>1513</v>
      </c>
      <c r="I215" s="302"/>
      <c r="J215" s="302"/>
      <c r="K215" s="323"/>
    </row>
    <row r="216" s="1" customFormat="1" ht="15" customHeight="1">
      <c r="B216" s="322"/>
      <c r="C216" s="250"/>
      <c r="D216" s="250"/>
      <c r="E216" s="250"/>
      <c r="F216" s="273">
        <v>2</v>
      </c>
      <c r="G216" s="311"/>
      <c r="H216" s="302" t="s">
        <v>1514</v>
      </c>
      <c r="I216" s="302"/>
      <c r="J216" s="302"/>
      <c r="K216" s="323"/>
    </row>
    <row r="217" s="1" customFormat="1" ht="15" customHeight="1">
      <c r="B217" s="322"/>
      <c r="C217" s="250"/>
      <c r="D217" s="250"/>
      <c r="E217" s="250"/>
      <c r="F217" s="273">
        <v>3</v>
      </c>
      <c r="G217" s="311"/>
      <c r="H217" s="302" t="s">
        <v>1515</v>
      </c>
      <c r="I217" s="302"/>
      <c r="J217" s="302"/>
      <c r="K217" s="323"/>
    </row>
    <row r="218" s="1" customFormat="1" ht="15" customHeight="1">
      <c r="B218" s="322"/>
      <c r="C218" s="250"/>
      <c r="D218" s="250"/>
      <c r="E218" s="250"/>
      <c r="F218" s="273">
        <v>4</v>
      </c>
      <c r="G218" s="311"/>
      <c r="H218" s="302" t="s">
        <v>1516</v>
      </c>
      <c r="I218" s="302"/>
      <c r="J218" s="302"/>
      <c r="K218" s="323"/>
    </row>
    <row r="219" s="1" customFormat="1" ht="12.75" customHeight="1">
      <c r="B219" s="324"/>
      <c r="C219" s="325"/>
      <c r="D219" s="325"/>
      <c r="E219" s="325"/>
      <c r="F219" s="325"/>
      <c r="G219" s="325"/>
      <c r="H219" s="325"/>
      <c r="I219" s="325"/>
      <c r="J219" s="325"/>
      <c r="K219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124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ROUND(J84,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ROUND((SUM(BE84:BE116)),  2)</f>
        <v>0</v>
      </c>
      <c r="G33" s="39"/>
      <c r="H33" s="39"/>
      <c r="I33" s="124">
        <v>0.20999999999999999</v>
      </c>
      <c r="J33" s="123">
        <f>ROUND(((SUM(BE84:BE116))*I33),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ROUND((SUM(BF84:BF116)),  2)</f>
        <v>0</v>
      </c>
      <c r="G34" s="39"/>
      <c r="H34" s="39"/>
      <c r="I34" s="124">
        <v>0.12</v>
      </c>
      <c r="J34" s="123">
        <f>ROUND(((SUM(BF84:BF116))*I34),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ROUND((SUM(BG84:BG116)),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ROUND((SUM(BH84:BH116)),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ROUND((SUM(BI84:BI116)),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823/21-0 - Vedlejší a ostatní rozpočtové náklady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J84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129</v>
      </c>
      <c r="E60" s="136"/>
      <c r="F60" s="136"/>
      <c r="G60" s="136"/>
      <c r="H60" s="136"/>
      <c r="I60" s="136"/>
      <c r="J60" s="137">
        <f>J85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130</v>
      </c>
      <c r="E61" s="140"/>
      <c r="F61" s="140"/>
      <c r="G61" s="140"/>
      <c r="H61" s="140"/>
      <c r="I61" s="140"/>
      <c r="J61" s="141">
        <f>J86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131</v>
      </c>
      <c r="E62" s="140"/>
      <c r="F62" s="140"/>
      <c r="G62" s="140"/>
      <c r="H62" s="140"/>
      <c r="I62" s="140"/>
      <c r="J62" s="141">
        <f>J95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132</v>
      </c>
      <c r="E63" s="140"/>
      <c r="F63" s="140"/>
      <c r="G63" s="140"/>
      <c r="H63" s="140"/>
      <c r="I63" s="140"/>
      <c r="J63" s="141">
        <f>J103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133</v>
      </c>
      <c r="E64" s="140"/>
      <c r="F64" s="140"/>
      <c r="G64" s="140"/>
      <c r="H64" s="140"/>
      <c r="I64" s="140"/>
      <c r="J64" s="141">
        <f>J114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39"/>
      <c r="D65" s="39"/>
      <c r="E65" s="39"/>
      <c r="F65" s="39"/>
      <c r="G65" s="39"/>
      <c r="H65" s="39"/>
      <c r="I65" s="39"/>
      <c r="J65" s="39"/>
      <c r="K65" s="39"/>
      <c r="L65" s="11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17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134</v>
      </c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39"/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17</v>
      </c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39"/>
      <c r="D74" s="39"/>
      <c r="E74" s="116" t="str">
        <f>E7</f>
        <v>Chodeč u Mělníka - polní cesty VC9A, VC9B a LBK 47</v>
      </c>
      <c r="F74" s="33"/>
      <c r="G74" s="33"/>
      <c r="H74" s="33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123</v>
      </c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63" t="str">
        <f>E9</f>
        <v>823/21-0 - Vedlejší a ostatní rozpočtové náklady</v>
      </c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39"/>
      <c r="E78" s="39"/>
      <c r="F78" s="28" t="str">
        <f>F12</f>
        <v>Chodeč u Mělníka</v>
      </c>
      <c r="G78" s="39"/>
      <c r="H78" s="39"/>
      <c r="I78" s="33" t="s">
        <v>23</v>
      </c>
      <c r="J78" s="65" t="str">
        <f>IF(J12="","",J12)</f>
        <v>2. 11. 2021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39"/>
      <c r="E80" s="39"/>
      <c r="F80" s="28" t="str">
        <f>E15</f>
        <v>SPÚ Mělník</v>
      </c>
      <c r="G80" s="39"/>
      <c r="H80" s="39"/>
      <c r="I80" s="33" t="s">
        <v>31</v>
      </c>
      <c r="J80" s="37" t="str">
        <f>E21</f>
        <v>NDCon</v>
      </c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39"/>
      <c r="E81" s="39"/>
      <c r="F81" s="28" t="str">
        <f>IF(E18="","",E18)</f>
        <v>Vyplň údaj</v>
      </c>
      <c r="G81" s="39"/>
      <c r="H81" s="39"/>
      <c r="I81" s="33" t="s">
        <v>34</v>
      </c>
      <c r="J81" s="37" t="str">
        <f>E24</f>
        <v>NDCon</v>
      </c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42"/>
      <c r="B83" s="143"/>
      <c r="C83" s="144" t="s">
        <v>135</v>
      </c>
      <c r="D83" s="145" t="s">
        <v>56</v>
      </c>
      <c r="E83" s="145" t="s">
        <v>52</v>
      </c>
      <c r="F83" s="145" t="s">
        <v>53</v>
      </c>
      <c r="G83" s="145" t="s">
        <v>136</v>
      </c>
      <c r="H83" s="145" t="s">
        <v>137</v>
      </c>
      <c r="I83" s="145" t="s">
        <v>138</v>
      </c>
      <c r="J83" s="145" t="s">
        <v>127</v>
      </c>
      <c r="K83" s="146" t="s">
        <v>139</v>
      </c>
      <c r="L83" s="147"/>
      <c r="M83" s="81" t="s">
        <v>3</v>
      </c>
      <c r="N83" s="82" t="s">
        <v>41</v>
      </c>
      <c r="O83" s="82" t="s">
        <v>140</v>
      </c>
      <c r="P83" s="82" t="s">
        <v>141</v>
      </c>
      <c r="Q83" s="82" t="s">
        <v>142</v>
      </c>
      <c r="R83" s="82" t="s">
        <v>143</v>
      </c>
      <c r="S83" s="82" t="s">
        <v>144</v>
      </c>
      <c r="T83" s="83" t="s">
        <v>145</v>
      </c>
      <c r="U83" s="142"/>
      <c r="V83" s="142"/>
      <c r="W83" s="142"/>
      <c r="X83" s="142"/>
      <c r="Y83" s="142"/>
      <c r="Z83" s="142"/>
      <c r="AA83" s="142"/>
      <c r="AB83" s="142"/>
      <c r="AC83" s="142"/>
      <c r="AD83" s="142"/>
      <c r="AE83" s="142"/>
    </row>
    <row r="84" s="2" customFormat="1" ht="22.8" customHeight="1">
      <c r="A84" s="39"/>
      <c r="B84" s="40"/>
      <c r="C84" s="88" t="s">
        <v>146</v>
      </c>
      <c r="D84" s="39"/>
      <c r="E84" s="39"/>
      <c r="F84" s="39"/>
      <c r="G84" s="39"/>
      <c r="H84" s="39"/>
      <c r="I84" s="39"/>
      <c r="J84" s="148">
        <f>BK84</f>
        <v>0</v>
      </c>
      <c r="K84" s="39"/>
      <c r="L84" s="40"/>
      <c r="M84" s="84"/>
      <c r="N84" s="69"/>
      <c r="O84" s="85"/>
      <c r="P84" s="149">
        <f>P85</f>
        <v>0</v>
      </c>
      <c r="Q84" s="85"/>
      <c r="R84" s="149">
        <f>R85</f>
        <v>0</v>
      </c>
      <c r="S84" s="85"/>
      <c r="T84" s="150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20" t="s">
        <v>70</v>
      </c>
      <c r="AU84" s="20" t="s">
        <v>128</v>
      </c>
      <c r="BK84" s="151">
        <f>BK85</f>
        <v>0</v>
      </c>
    </row>
    <row r="85" s="12" customFormat="1" ht="25.92" customHeight="1">
      <c r="A85" s="12"/>
      <c r="B85" s="152"/>
      <c r="C85" s="12"/>
      <c r="D85" s="153" t="s">
        <v>70</v>
      </c>
      <c r="E85" s="154" t="s">
        <v>147</v>
      </c>
      <c r="F85" s="154" t="s">
        <v>148</v>
      </c>
      <c r="G85" s="12"/>
      <c r="H85" s="12"/>
      <c r="I85" s="155"/>
      <c r="J85" s="156">
        <f>BK85</f>
        <v>0</v>
      </c>
      <c r="K85" s="12"/>
      <c r="L85" s="152"/>
      <c r="M85" s="157"/>
      <c r="N85" s="158"/>
      <c r="O85" s="158"/>
      <c r="P85" s="159">
        <f>P86+P95+P103+P114</f>
        <v>0</v>
      </c>
      <c r="Q85" s="158"/>
      <c r="R85" s="159">
        <f>R86+R95+R103+R114</f>
        <v>0</v>
      </c>
      <c r="S85" s="158"/>
      <c r="T85" s="160">
        <f>T86+T95+T103+T114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3" t="s">
        <v>149</v>
      </c>
      <c r="AT85" s="161" t="s">
        <v>70</v>
      </c>
      <c r="AU85" s="161" t="s">
        <v>71</v>
      </c>
      <c r="AY85" s="153" t="s">
        <v>150</v>
      </c>
      <c r="BK85" s="162">
        <f>BK86+BK95+BK103+BK114</f>
        <v>0</v>
      </c>
    </row>
    <row r="86" s="12" customFormat="1" ht="22.8" customHeight="1">
      <c r="A86" s="12"/>
      <c r="B86" s="152"/>
      <c r="C86" s="12"/>
      <c r="D86" s="153" t="s">
        <v>70</v>
      </c>
      <c r="E86" s="163" t="s">
        <v>151</v>
      </c>
      <c r="F86" s="163" t="s">
        <v>152</v>
      </c>
      <c r="G86" s="12"/>
      <c r="H86" s="12"/>
      <c r="I86" s="155"/>
      <c r="J86" s="164">
        <f>BK86</f>
        <v>0</v>
      </c>
      <c r="K86" s="12"/>
      <c r="L86" s="152"/>
      <c r="M86" s="157"/>
      <c r="N86" s="158"/>
      <c r="O86" s="158"/>
      <c r="P86" s="159">
        <f>SUM(P87:P94)</f>
        <v>0</v>
      </c>
      <c r="Q86" s="158"/>
      <c r="R86" s="159">
        <f>SUM(R87:R94)</f>
        <v>0</v>
      </c>
      <c r="S86" s="158"/>
      <c r="T86" s="160">
        <f>SUM(T87:T94)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3" t="s">
        <v>149</v>
      </c>
      <c r="AT86" s="161" t="s">
        <v>70</v>
      </c>
      <c r="AU86" s="161" t="s">
        <v>79</v>
      </c>
      <c r="AY86" s="153" t="s">
        <v>150</v>
      </c>
      <c r="BK86" s="162">
        <f>SUM(BK87:BK94)</f>
        <v>0</v>
      </c>
    </row>
    <row r="87" s="2" customFormat="1" ht="16.5" customHeight="1">
      <c r="A87" s="39"/>
      <c r="B87" s="165"/>
      <c r="C87" s="166" t="s">
        <v>79</v>
      </c>
      <c r="D87" s="166" t="s">
        <v>153</v>
      </c>
      <c r="E87" s="167" t="s">
        <v>154</v>
      </c>
      <c r="F87" s="168" t="s">
        <v>155</v>
      </c>
      <c r="G87" s="169" t="s">
        <v>156</v>
      </c>
      <c r="H87" s="170">
        <v>1</v>
      </c>
      <c r="I87" s="171"/>
      <c r="J87" s="172">
        <f>ROUND(I87*H87,2)</f>
        <v>0</v>
      </c>
      <c r="K87" s="168" t="s">
        <v>3</v>
      </c>
      <c r="L87" s="40"/>
      <c r="M87" s="173" t="s">
        <v>3</v>
      </c>
      <c r="N87" s="174" t="s">
        <v>42</v>
      </c>
      <c r="O87" s="73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77" t="s">
        <v>157</v>
      </c>
      <c r="AT87" s="177" t="s">
        <v>153</v>
      </c>
      <c r="AU87" s="177" t="s">
        <v>81</v>
      </c>
      <c r="AY87" s="20" t="s">
        <v>150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20" t="s">
        <v>79</v>
      </c>
      <c r="BK87" s="178">
        <f>ROUND(I87*H87,2)</f>
        <v>0</v>
      </c>
      <c r="BL87" s="20" t="s">
        <v>157</v>
      </c>
      <c r="BM87" s="177" t="s">
        <v>158</v>
      </c>
    </row>
    <row r="88" s="2" customFormat="1">
      <c r="A88" s="39"/>
      <c r="B88" s="40"/>
      <c r="C88" s="39"/>
      <c r="D88" s="179" t="s">
        <v>159</v>
      </c>
      <c r="E88" s="39"/>
      <c r="F88" s="180" t="s">
        <v>160</v>
      </c>
      <c r="G88" s="39"/>
      <c r="H88" s="39"/>
      <c r="I88" s="181"/>
      <c r="J88" s="39"/>
      <c r="K88" s="39"/>
      <c r="L88" s="40"/>
      <c r="M88" s="182"/>
      <c r="N88" s="183"/>
      <c r="O88" s="73"/>
      <c r="P88" s="73"/>
      <c r="Q88" s="73"/>
      <c r="R88" s="73"/>
      <c r="S88" s="73"/>
      <c r="T88" s="74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159</v>
      </c>
      <c r="AU88" s="20" t="s">
        <v>81</v>
      </c>
    </row>
    <row r="89" s="2" customFormat="1" ht="16.5" customHeight="1">
      <c r="A89" s="39"/>
      <c r="B89" s="165"/>
      <c r="C89" s="166" t="s">
        <v>81</v>
      </c>
      <c r="D89" s="166" t="s">
        <v>153</v>
      </c>
      <c r="E89" s="167" t="s">
        <v>161</v>
      </c>
      <c r="F89" s="168" t="s">
        <v>162</v>
      </c>
      <c r="G89" s="169" t="s">
        <v>156</v>
      </c>
      <c r="H89" s="170">
        <v>1</v>
      </c>
      <c r="I89" s="171"/>
      <c r="J89" s="172">
        <f>ROUND(I89*H89,2)</f>
        <v>0</v>
      </c>
      <c r="K89" s="168" t="s">
        <v>3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157</v>
      </c>
      <c r="AT89" s="177" t="s">
        <v>153</v>
      </c>
      <c r="AU89" s="177" t="s">
        <v>81</v>
      </c>
      <c r="AY89" s="20" t="s">
        <v>150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157</v>
      </c>
      <c r="BM89" s="177" t="s">
        <v>163</v>
      </c>
    </row>
    <row r="90" s="2" customFormat="1">
      <c r="A90" s="39"/>
      <c r="B90" s="40"/>
      <c r="C90" s="39"/>
      <c r="D90" s="179" t="s">
        <v>159</v>
      </c>
      <c r="E90" s="39"/>
      <c r="F90" s="180" t="s">
        <v>164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159</v>
      </c>
      <c r="AU90" s="20" t="s">
        <v>81</v>
      </c>
    </row>
    <row r="91" s="2" customFormat="1" ht="16.5" customHeight="1">
      <c r="A91" s="39"/>
      <c r="B91" s="165"/>
      <c r="C91" s="166" t="s">
        <v>165</v>
      </c>
      <c r="D91" s="166" t="s">
        <v>153</v>
      </c>
      <c r="E91" s="167" t="s">
        <v>166</v>
      </c>
      <c r="F91" s="168" t="s">
        <v>167</v>
      </c>
      <c r="G91" s="169" t="s">
        <v>156</v>
      </c>
      <c r="H91" s="170">
        <v>1</v>
      </c>
      <c r="I91" s="171"/>
      <c r="J91" s="172">
        <f>ROUND(I91*H91,2)</f>
        <v>0</v>
      </c>
      <c r="K91" s="168" t="s">
        <v>3</v>
      </c>
      <c r="L91" s="40"/>
      <c r="M91" s="173" t="s">
        <v>3</v>
      </c>
      <c r="N91" s="174" t="s">
        <v>42</v>
      </c>
      <c r="O91" s="7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77" t="s">
        <v>157</v>
      </c>
      <c r="AT91" s="177" t="s">
        <v>153</v>
      </c>
      <c r="AU91" s="177" t="s">
        <v>81</v>
      </c>
      <c r="AY91" s="20" t="s">
        <v>150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20" t="s">
        <v>79</v>
      </c>
      <c r="BK91" s="178">
        <f>ROUND(I91*H91,2)</f>
        <v>0</v>
      </c>
      <c r="BL91" s="20" t="s">
        <v>157</v>
      </c>
      <c r="BM91" s="177" t="s">
        <v>168</v>
      </c>
    </row>
    <row r="92" s="2" customFormat="1">
      <c r="A92" s="39"/>
      <c r="B92" s="40"/>
      <c r="C92" s="39"/>
      <c r="D92" s="179" t="s">
        <v>159</v>
      </c>
      <c r="E92" s="39"/>
      <c r="F92" s="180" t="s">
        <v>167</v>
      </c>
      <c r="G92" s="39"/>
      <c r="H92" s="39"/>
      <c r="I92" s="181"/>
      <c r="J92" s="39"/>
      <c r="K92" s="39"/>
      <c r="L92" s="40"/>
      <c r="M92" s="182"/>
      <c r="N92" s="183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159</v>
      </c>
      <c r="AU92" s="20" t="s">
        <v>81</v>
      </c>
    </row>
    <row r="93" s="2" customFormat="1" ht="16.5" customHeight="1">
      <c r="A93" s="39"/>
      <c r="B93" s="165"/>
      <c r="C93" s="166" t="s">
        <v>169</v>
      </c>
      <c r="D93" s="166" t="s">
        <v>153</v>
      </c>
      <c r="E93" s="167" t="s">
        <v>170</v>
      </c>
      <c r="F93" s="168" t="s">
        <v>171</v>
      </c>
      <c r="G93" s="169" t="s">
        <v>156</v>
      </c>
      <c r="H93" s="170">
        <v>1</v>
      </c>
      <c r="I93" s="171"/>
      <c r="J93" s="172">
        <f>ROUND(I93*H93,2)</f>
        <v>0</v>
      </c>
      <c r="K93" s="168" t="s">
        <v>3</v>
      </c>
      <c r="L93" s="40"/>
      <c r="M93" s="173" t="s">
        <v>3</v>
      </c>
      <c r="N93" s="174" t="s">
        <v>42</v>
      </c>
      <c r="O93" s="7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7" t="s">
        <v>157</v>
      </c>
      <c r="AT93" s="177" t="s">
        <v>153</v>
      </c>
      <c r="AU93" s="177" t="s">
        <v>81</v>
      </c>
      <c r="AY93" s="20" t="s">
        <v>150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20" t="s">
        <v>79</v>
      </c>
      <c r="BK93" s="178">
        <f>ROUND(I93*H93,2)</f>
        <v>0</v>
      </c>
      <c r="BL93" s="20" t="s">
        <v>157</v>
      </c>
      <c r="BM93" s="177" t="s">
        <v>172</v>
      </c>
    </row>
    <row r="94" s="2" customFormat="1">
      <c r="A94" s="39"/>
      <c r="B94" s="40"/>
      <c r="C94" s="39"/>
      <c r="D94" s="179" t="s">
        <v>159</v>
      </c>
      <c r="E94" s="39"/>
      <c r="F94" s="180" t="s">
        <v>173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159</v>
      </c>
      <c r="AU94" s="20" t="s">
        <v>81</v>
      </c>
    </row>
    <row r="95" s="12" customFormat="1" ht="22.8" customHeight="1">
      <c r="A95" s="12"/>
      <c r="B95" s="152"/>
      <c r="C95" s="12"/>
      <c r="D95" s="153" t="s">
        <v>70</v>
      </c>
      <c r="E95" s="163" t="s">
        <v>174</v>
      </c>
      <c r="F95" s="163" t="s">
        <v>175</v>
      </c>
      <c r="G95" s="12"/>
      <c r="H95" s="12"/>
      <c r="I95" s="155"/>
      <c r="J95" s="164">
        <f>BK95</f>
        <v>0</v>
      </c>
      <c r="K95" s="12"/>
      <c r="L95" s="152"/>
      <c r="M95" s="157"/>
      <c r="N95" s="158"/>
      <c r="O95" s="158"/>
      <c r="P95" s="159">
        <f>SUM(P96:P102)</f>
        <v>0</v>
      </c>
      <c r="Q95" s="158"/>
      <c r="R95" s="159">
        <f>SUM(R96:R102)</f>
        <v>0</v>
      </c>
      <c r="S95" s="158"/>
      <c r="T95" s="160">
        <f>SUM(T96:T102)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53" t="s">
        <v>149</v>
      </c>
      <c r="AT95" s="161" t="s">
        <v>70</v>
      </c>
      <c r="AU95" s="161" t="s">
        <v>79</v>
      </c>
      <c r="AY95" s="153" t="s">
        <v>150</v>
      </c>
      <c r="BK95" s="162">
        <f>SUM(BK96:BK102)</f>
        <v>0</v>
      </c>
    </row>
    <row r="96" s="2" customFormat="1" ht="16.5" customHeight="1">
      <c r="A96" s="39"/>
      <c r="B96" s="165"/>
      <c r="C96" s="166" t="s">
        <v>149</v>
      </c>
      <c r="D96" s="166" t="s">
        <v>153</v>
      </c>
      <c r="E96" s="167" t="s">
        <v>176</v>
      </c>
      <c r="F96" s="168" t="s">
        <v>175</v>
      </c>
      <c r="G96" s="169" t="s">
        <v>156</v>
      </c>
      <c r="H96" s="170">
        <v>1</v>
      </c>
      <c r="I96" s="171"/>
      <c r="J96" s="172">
        <f>ROUND(I96*H96,2)</f>
        <v>0</v>
      </c>
      <c r="K96" s="168" t="s">
        <v>3</v>
      </c>
      <c r="L96" s="40"/>
      <c r="M96" s="173" t="s">
        <v>3</v>
      </c>
      <c r="N96" s="174" t="s">
        <v>42</v>
      </c>
      <c r="O96" s="73"/>
      <c r="P96" s="175">
        <f>O96*H96</f>
        <v>0</v>
      </c>
      <c r="Q96" s="175">
        <v>0</v>
      </c>
      <c r="R96" s="175">
        <f>Q96*H96</f>
        <v>0</v>
      </c>
      <c r="S96" s="175">
        <v>0</v>
      </c>
      <c r="T96" s="17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7" t="s">
        <v>157</v>
      </c>
      <c r="AT96" s="177" t="s">
        <v>153</v>
      </c>
      <c r="AU96" s="177" t="s">
        <v>81</v>
      </c>
      <c r="AY96" s="20" t="s">
        <v>150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0" t="s">
        <v>79</v>
      </c>
      <c r="BK96" s="178">
        <f>ROUND(I96*H96,2)</f>
        <v>0</v>
      </c>
      <c r="BL96" s="20" t="s">
        <v>157</v>
      </c>
      <c r="BM96" s="177" t="s">
        <v>177</v>
      </c>
    </row>
    <row r="97" s="2" customFormat="1">
      <c r="A97" s="39"/>
      <c r="B97" s="40"/>
      <c r="C97" s="39"/>
      <c r="D97" s="179" t="s">
        <v>159</v>
      </c>
      <c r="E97" s="39"/>
      <c r="F97" s="180" t="s">
        <v>178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159</v>
      </c>
      <c r="AU97" s="20" t="s">
        <v>81</v>
      </c>
    </row>
    <row r="98" s="2" customFormat="1" ht="16.5" customHeight="1">
      <c r="A98" s="39"/>
      <c r="B98" s="165"/>
      <c r="C98" s="166" t="s">
        <v>179</v>
      </c>
      <c r="D98" s="166" t="s">
        <v>153</v>
      </c>
      <c r="E98" s="167" t="s">
        <v>180</v>
      </c>
      <c r="F98" s="168" t="s">
        <v>181</v>
      </c>
      <c r="G98" s="169" t="s">
        <v>156</v>
      </c>
      <c r="H98" s="170">
        <v>1</v>
      </c>
      <c r="I98" s="171"/>
      <c r="J98" s="172">
        <f>ROUND(I98*H98,2)</f>
        <v>0</v>
      </c>
      <c r="K98" s="168" t="s">
        <v>3</v>
      </c>
      <c r="L98" s="40"/>
      <c r="M98" s="173" t="s">
        <v>3</v>
      </c>
      <c r="N98" s="174" t="s">
        <v>42</v>
      </c>
      <c r="O98" s="73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7" t="s">
        <v>157</v>
      </c>
      <c r="AT98" s="177" t="s">
        <v>153</v>
      </c>
      <c r="AU98" s="177" t="s">
        <v>81</v>
      </c>
      <c r="AY98" s="20" t="s">
        <v>150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20" t="s">
        <v>79</v>
      </c>
      <c r="BK98" s="178">
        <f>ROUND(I98*H98,2)</f>
        <v>0</v>
      </c>
      <c r="BL98" s="20" t="s">
        <v>157</v>
      </c>
      <c r="BM98" s="177" t="s">
        <v>182</v>
      </c>
    </row>
    <row r="99" s="2" customFormat="1">
      <c r="A99" s="39"/>
      <c r="B99" s="40"/>
      <c r="C99" s="39"/>
      <c r="D99" s="179" t="s">
        <v>159</v>
      </c>
      <c r="E99" s="39"/>
      <c r="F99" s="180" t="s">
        <v>183</v>
      </c>
      <c r="G99" s="39"/>
      <c r="H99" s="39"/>
      <c r="I99" s="181"/>
      <c r="J99" s="39"/>
      <c r="K99" s="39"/>
      <c r="L99" s="40"/>
      <c r="M99" s="182"/>
      <c r="N99" s="18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159</v>
      </c>
      <c r="AU99" s="20" t="s">
        <v>81</v>
      </c>
    </row>
    <row r="100" s="2" customFormat="1" ht="16.5" customHeight="1">
      <c r="A100" s="39"/>
      <c r="B100" s="165"/>
      <c r="C100" s="166" t="s">
        <v>184</v>
      </c>
      <c r="D100" s="166" t="s">
        <v>153</v>
      </c>
      <c r="E100" s="167" t="s">
        <v>185</v>
      </c>
      <c r="F100" s="168" t="s">
        <v>186</v>
      </c>
      <c r="G100" s="169" t="s">
        <v>156</v>
      </c>
      <c r="H100" s="170">
        <v>1</v>
      </c>
      <c r="I100" s="171"/>
      <c r="J100" s="172">
        <f>ROUND(I100*H100,2)</f>
        <v>0</v>
      </c>
      <c r="K100" s="168" t="s">
        <v>3</v>
      </c>
      <c r="L100" s="40"/>
      <c r="M100" s="173" t="s">
        <v>3</v>
      </c>
      <c r="N100" s="174" t="s">
        <v>42</v>
      </c>
      <c r="O100" s="7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77" t="s">
        <v>157</v>
      </c>
      <c r="AT100" s="177" t="s">
        <v>153</v>
      </c>
      <c r="AU100" s="177" t="s">
        <v>81</v>
      </c>
      <c r="AY100" s="20" t="s">
        <v>150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20" t="s">
        <v>79</v>
      </c>
      <c r="BK100" s="178">
        <f>ROUND(I100*H100,2)</f>
        <v>0</v>
      </c>
      <c r="BL100" s="20" t="s">
        <v>157</v>
      </c>
      <c r="BM100" s="177" t="s">
        <v>187</v>
      </c>
    </row>
    <row r="101" s="2" customFormat="1">
      <c r="A101" s="39"/>
      <c r="B101" s="40"/>
      <c r="C101" s="39"/>
      <c r="D101" s="179" t="s">
        <v>159</v>
      </c>
      <c r="E101" s="39"/>
      <c r="F101" s="180" t="s">
        <v>186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159</v>
      </c>
      <c r="AU101" s="20" t="s">
        <v>81</v>
      </c>
    </row>
    <row r="102" s="2" customFormat="1">
      <c r="A102" s="39"/>
      <c r="B102" s="40"/>
      <c r="C102" s="39"/>
      <c r="D102" s="179" t="s">
        <v>188</v>
      </c>
      <c r="E102" s="39"/>
      <c r="F102" s="184" t="s">
        <v>189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188</v>
      </c>
      <c r="AU102" s="20" t="s">
        <v>81</v>
      </c>
    </row>
    <row r="103" s="12" customFormat="1" ht="22.8" customHeight="1">
      <c r="A103" s="12"/>
      <c r="B103" s="152"/>
      <c r="C103" s="12"/>
      <c r="D103" s="153" t="s">
        <v>70</v>
      </c>
      <c r="E103" s="163" t="s">
        <v>190</v>
      </c>
      <c r="F103" s="163" t="s">
        <v>191</v>
      </c>
      <c r="G103" s="12"/>
      <c r="H103" s="12"/>
      <c r="I103" s="155"/>
      <c r="J103" s="164">
        <f>BK103</f>
        <v>0</v>
      </c>
      <c r="K103" s="12"/>
      <c r="L103" s="152"/>
      <c r="M103" s="157"/>
      <c r="N103" s="158"/>
      <c r="O103" s="158"/>
      <c r="P103" s="159">
        <f>SUM(P104:P113)</f>
        <v>0</v>
      </c>
      <c r="Q103" s="158"/>
      <c r="R103" s="159">
        <f>SUM(R104:R113)</f>
        <v>0</v>
      </c>
      <c r="S103" s="158"/>
      <c r="T103" s="160">
        <f>SUM(T104:T113)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53" t="s">
        <v>149</v>
      </c>
      <c r="AT103" s="161" t="s">
        <v>70</v>
      </c>
      <c r="AU103" s="161" t="s">
        <v>79</v>
      </c>
      <c r="AY103" s="153" t="s">
        <v>150</v>
      </c>
      <c r="BK103" s="162">
        <f>SUM(BK104:BK113)</f>
        <v>0</v>
      </c>
    </row>
    <row r="104" s="2" customFormat="1" ht="16.5" customHeight="1">
      <c r="A104" s="39"/>
      <c r="B104" s="165"/>
      <c r="C104" s="166" t="s">
        <v>192</v>
      </c>
      <c r="D104" s="166" t="s">
        <v>153</v>
      </c>
      <c r="E104" s="167" t="s">
        <v>193</v>
      </c>
      <c r="F104" s="168" t="s">
        <v>194</v>
      </c>
      <c r="G104" s="169" t="s">
        <v>156</v>
      </c>
      <c r="H104" s="170">
        <v>1</v>
      </c>
      <c r="I104" s="171"/>
      <c r="J104" s="172">
        <f>ROUND(I104*H104,2)</f>
        <v>0</v>
      </c>
      <c r="K104" s="168" t="s">
        <v>3</v>
      </c>
      <c r="L104" s="40"/>
      <c r="M104" s="173" t="s">
        <v>3</v>
      </c>
      <c r="N104" s="174" t="s">
        <v>42</v>
      </c>
      <c r="O104" s="7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7" t="s">
        <v>157</v>
      </c>
      <c r="AT104" s="177" t="s">
        <v>153</v>
      </c>
      <c r="AU104" s="177" t="s">
        <v>81</v>
      </c>
      <c r="AY104" s="20" t="s">
        <v>150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0" t="s">
        <v>79</v>
      </c>
      <c r="BK104" s="178">
        <f>ROUND(I104*H104,2)</f>
        <v>0</v>
      </c>
      <c r="BL104" s="20" t="s">
        <v>157</v>
      </c>
      <c r="BM104" s="177" t="s">
        <v>195</v>
      </c>
    </row>
    <row r="105" s="2" customFormat="1">
      <c r="A105" s="39"/>
      <c r="B105" s="40"/>
      <c r="C105" s="39"/>
      <c r="D105" s="179" t="s">
        <v>159</v>
      </c>
      <c r="E105" s="39"/>
      <c r="F105" s="180" t="s">
        <v>196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159</v>
      </c>
      <c r="AU105" s="20" t="s">
        <v>81</v>
      </c>
    </row>
    <row r="106" s="2" customFormat="1" ht="16.5" customHeight="1">
      <c r="A106" s="39"/>
      <c r="B106" s="165"/>
      <c r="C106" s="166" t="s">
        <v>197</v>
      </c>
      <c r="D106" s="166" t="s">
        <v>153</v>
      </c>
      <c r="E106" s="167" t="s">
        <v>198</v>
      </c>
      <c r="F106" s="168" t="s">
        <v>199</v>
      </c>
      <c r="G106" s="169" t="s">
        <v>200</v>
      </c>
      <c r="H106" s="170">
        <v>4</v>
      </c>
      <c r="I106" s="171"/>
      <c r="J106" s="172">
        <f>ROUND(I106*H106,2)</f>
        <v>0</v>
      </c>
      <c r="K106" s="168" t="s">
        <v>3</v>
      </c>
      <c r="L106" s="40"/>
      <c r="M106" s="173" t="s">
        <v>3</v>
      </c>
      <c r="N106" s="174" t="s">
        <v>42</v>
      </c>
      <c r="O106" s="7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7" t="s">
        <v>157</v>
      </c>
      <c r="AT106" s="177" t="s">
        <v>153</v>
      </c>
      <c r="AU106" s="177" t="s">
        <v>81</v>
      </c>
      <c r="AY106" s="20" t="s">
        <v>150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0" t="s">
        <v>79</v>
      </c>
      <c r="BK106" s="178">
        <f>ROUND(I106*H106,2)</f>
        <v>0</v>
      </c>
      <c r="BL106" s="20" t="s">
        <v>157</v>
      </c>
      <c r="BM106" s="177" t="s">
        <v>201</v>
      </c>
    </row>
    <row r="107" s="2" customFormat="1">
      <c r="A107" s="39"/>
      <c r="B107" s="40"/>
      <c r="C107" s="39"/>
      <c r="D107" s="179" t="s">
        <v>159</v>
      </c>
      <c r="E107" s="39"/>
      <c r="F107" s="180" t="s">
        <v>199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159</v>
      </c>
      <c r="AU107" s="20" t="s">
        <v>81</v>
      </c>
    </row>
    <row r="108" s="2" customFormat="1" ht="16.5" customHeight="1">
      <c r="A108" s="39"/>
      <c r="B108" s="165"/>
      <c r="C108" s="166" t="s">
        <v>202</v>
      </c>
      <c r="D108" s="166" t="s">
        <v>153</v>
      </c>
      <c r="E108" s="167" t="s">
        <v>203</v>
      </c>
      <c r="F108" s="168" t="s">
        <v>204</v>
      </c>
      <c r="G108" s="169" t="s">
        <v>156</v>
      </c>
      <c r="H108" s="170">
        <v>1</v>
      </c>
      <c r="I108" s="171"/>
      <c r="J108" s="172">
        <f>ROUND(I108*H108,2)</f>
        <v>0</v>
      </c>
      <c r="K108" s="168" t="s">
        <v>3</v>
      </c>
      <c r="L108" s="40"/>
      <c r="M108" s="173" t="s">
        <v>3</v>
      </c>
      <c r="N108" s="174" t="s">
        <v>42</v>
      </c>
      <c r="O108" s="73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7" t="s">
        <v>157</v>
      </c>
      <c r="AT108" s="177" t="s">
        <v>153</v>
      </c>
      <c r="AU108" s="177" t="s">
        <v>81</v>
      </c>
      <c r="AY108" s="20" t="s">
        <v>150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20" t="s">
        <v>79</v>
      </c>
      <c r="BK108" s="178">
        <f>ROUND(I108*H108,2)</f>
        <v>0</v>
      </c>
      <c r="BL108" s="20" t="s">
        <v>157</v>
      </c>
      <c r="BM108" s="177" t="s">
        <v>205</v>
      </c>
    </row>
    <row r="109" s="2" customFormat="1">
      <c r="A109" s="39"/>
      <c r="B109" s="40"/>
      <c r="C109" s="39"/>
      <c r="D109" s="179" t="s">
        <v>159</v>
      </c>
      <c r="E109" s="39"/>
      <c r="F109" s="180" t="s">
        <v>206</v>
      </c>
      <c r="G109" s="39"/>
      <c r="H109" s="39"/>
      <c r="I109" s="181"/>
      <c r="J109" s="39"/>
      <c r="K109" s="39"/>
      <c r="L109" s="40"/>
      <c r="M109" s="182"/>
      <c r="N109" s="18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159</v>
      </c>
      <c r="AU109" s="20" t="s">
        <v>81</v>
      </c>
    </row>
    <row r="110" s="2" customFormat="1">
      <c r="A110" s="39"/>
      <c r="B110" s="40"/>
      <c r="C110" s="39"/>
      <c r="D110" s="179" t="s">
        <v>188</v>
      </c>
      <c r="E110" s="39"/>
      <c r="F110" s="184" t="s">
        <v>207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188</v>
      </c>
      <c r="AU110" s="20" t="s">
        <v>81</v>
      </c>
    </row>
    <row r="111" s="2" customFormat="1" ht="16.5" customHeight="1">
      <c r="A111" s="39"/>
      <c r="B111" s="165"/>
      <c r="C111" s="166" t="s">
        <v>208</v>
      </c>
      <c r="D111" s="166" t="s">
        <v>153</v>
      </c>
      <c r="E111" s="167" t="s">
        <v>209</v>
      </c>
      <c r="F111" s="168" t="s">
        <v>210</v>
      </c>
      <c r="G111" s="169" t="s">
        <v>156</v>
      </c>
      <c r="H111" s="170">
        <v>1</v>
      </c>
      <c r="I111" s="171"/>
      <c r="J111" s="172">
        <f>ROUND(I111*H111,2)</f>
        <v>0</v>
      </c>
      <c r="K111" s="168" t="s">
        <v>3</v>
      </c>
      <c r="L111" s="40"/>
      <c r="M111" s="173" t="s">
        <v>3</v>
      </c>
      <c r="N111" s="174" t="s">
        <v>42</v>
      </c>
      <c r="O111" s="73"/>
      <c r="P111" s="175">
        <f>O111*H111</f>
        <v>0</v>
      </c>
      <c r="Q111" s="175">
        <v>0</v>
      </c>
      <c r="R111" s="175">
        <f>Q111*H111</f>
        <v>0</v>
      </c>
      <c r="S111" s="175">
        <v>0</v>
      </c>
      <c r="T111" s="17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77" t="s">
        <v>157</v>
      </c>
      <c r="AT111" s="177" t="s">
        <v>153</v>
      </c>
      <c r="AU111" s="177" t="s">
        <v>81</v>
      </c>
      <c r="AY111" s="20" t="s">
        <v>150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20" t="s">
        <v>79</v>
      </c>
      <c r="BK111" s="178">
        <f>ROUND(I111*H111,2)</f>
        <v>0</v>
      </c>
      <c r="BL111" s="20" t="s">
        <v>157</v>
      </c>
      <c r="BM111" s="177" t="s">
        <v>211</v>
      </c>
    </row>
    <row r="112" s="2" customFormat="1">
      <c r="A112" s="39"/>
      <c r="B112" s="40"/>
      <c r="C112" s="39"/>
      <c r="D112" s="179" t="s">
        <v>159</v>
      </c>
      <c r="E112" s="39"/>
      <c r="F112" s="180" t="s">
        <v>210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159</v>
      </c>
      <c r="AU112" s="20" t="s">
        <v>81</v>
      </c>
    </row>
    <row r="113" s="2" customFormat="1">
      <c r="A113" s="39"/>
      <c r="B113" s="40"/>
      <c r="C113" s="39"/>
      <c r="D113" s="179" t="s">
        <v>188</v>
      </c>
      <c r="E113" s="39"/>
      <c r="F113" s="184" t="s">
        <v>212</v>
      </c>
      <c r="G113" s="39"/>
      <c r="H113" s="39"/>
      <c r="I113" s="181"/>
      <c r="J113" s="39"/>
      <c r="K113" s="39"/>
      <c r="L113" s="40"/>
      <c r="M113" s="182"/>
      <c r="N113" s="18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188</v>
      </c>
      <c r="AU113" s="20" t="s">
        <v>81</v>
      </c>
    </row>
    <row r="114" s="12" customFormat="1" ht="22.8" customHeight="1">
      <c r="A114" s="12"/>
      <c r="B114" s="152"/>
      <c r="C114" s="12"/>
      <c r="D114" s="153" t="s">
        <v>70</v>
      </c>
      <c r="E114" s="163" t="s">
        <v>213</v>
      </c>
      <c r="F114" s="163" t="s">
        <v>214</v>
      </c>
      <c r="G114" s="12"/>
      <c r="H114" s="12"/>
      <c r="I114" s="155"/>
      <c r="J114" s="164">
        <f>BK114</f>
        <v>0</v>
      </c>
      <c r="K114" s="12"/>
      <c r="L114" s="152"/>
      <c r="M114" s="157"/>
      <c r="N114" s="158"/>
      <c r="O114" s="158"/>
      <c r="P114" s="159">
        <f>SUM(P115:P116)</f>
        <v>0</v>
      </c>
      <c r="Q114" s="158"/>
      <c r="R114" s="159">
        <f>SUM(R115:R116)</f>
        <v>0</v>
      </c>
      <c r="S114" s="158"/>
      <c r="T114" s="160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53" t="s">
        <v>149</v>
      </c>
      <c r="AT114" s="161" t="s">
        <v>70</v>
      </c>
      <c r="AU114" s="161" t="s">
        <v>79</v>
      </c>
      <c r="AY114" s="153" t="s">
        <v>150</v>
      </c>
      <c r="BK114" s="162">
        <f>SUM(BK115:BK116)</f>
        <v>0</v>
      </c>
    </row>
    <row r="115" s="2" customFormat="1" ht="21.75" customHeight="1">
      <c r="A115" s="39"/>
      <c r="B115" s="165"/>
      <c r="C115" s="166" t="s">
        <v>9</v>
      </c>
      <c r="D115" s="166" t="s">
        <v>153</v>
      </c>
      <c r="E115" s="167" t="s">
        <v>215</v>
      </c>
      <c r="F115" s="168" t="s">
        <v>216</v>
      </c>
      <c r="G115" s="169" t="s">
        <v>217</v>
      </c>
      <c r="H115" s="170">
        <v>1</v>
      </c>
      <c r="I115" s="171"/>
      <c r="J115" s="172">
        <f>ROUND(I115*H115,2)</f>
        <v>0</v>
      </c>
      <c r="K115" s="168" t="s">
        <v>3</v>
      </c>
      <c r="L115" s="40"/>
      <c r="M115" s="173" t="s">
        <v>3</v>
      </c>
      <c r="N115" s="174" t="s">
        <v>42</v>
      </c>
      <c r="O115" s="73"/>
      <c r="P115" s="175">
        <f>O115*H115</f>
        <v>0</v>
      </c>
      <c r="Q115" s="175">
        <v>0</v>
      </c>
      <c r="R115" s="175">
        <f>Q115*H115</f>
        <v>0</v>
      </c>
      <c r="S115" s="175">
        <v>0</v>
      </c>
      <c r="T115" s="17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7" t="s">
        <v>157</v>
      </c>
      <c r="AT115" s="177" t="s">
        <v>153</v>
      </c>
      <c r="AU115" s="177" t="s">
        <v>81</v>
      </c>
      <c r="AY115" s="20" t="s">
        <v>150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20" t="s">
        <v>79</v>
      </c>
      <c r="BK115" s="178">
        <f>ROUND(I115*H115,2)</f>
        <v>0</v>
      </c>
      <c r="BL115" s="20" t="s">
        <v>157</v>
      </c>
      <c r="BM115" s="177" t="s">
        <v>218</v>
      </c>
    </row>
    <row r="116" s="2" customFormat="1">
      <c r="A116" s="39"/>
      <c r="B116" s="40"/>
      <c r="C116" s="39"/>
      <c r="D116" s="179" t="s">
        <v>159</v>
      </c>
      <c r="E116" s="39"/>
      <c r="F116" s="180" t="s">
        <v>216</v>
      </c>
      <c r="G116" s="39"/>
      <c r="H116" s="39"/>
      <c r="I116" s="181"/>
      <c r="J116" s="39"/>
      <c r="K116" s="39"/>
      <c r="L116" s="40"/>
      <c r="M116" s="185"/>
      <c r="N116" s="186"/>
      <c r="O116" s="187"/>
      <c r="P116" s="187"/>
      <c r="Q116" s="187"/>
      <c r="R116" s="187"/>
      <c r="S116" s="187"/>
      <c r="T116" s="188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159</v>
      </c>
      <c r="AU116" s="20" t="s">
        <v>81</v>
      </c>
    </row>
    <row r="117" s="2" customFormat="1" ht="6.96" customHeight="1">
      <c r="A117" s="39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40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autoFilter ref="C83:K11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  <c r="AZ2" s="189" t="s">
        <v>219</v>
      </c>
      <c r="BA2" s="189" t="s">
        <v>3</v>
      </c>
      <c r="BB2" s="189" t="s">
        <v>3</v>
      </c>
      <c r="BC2" s="189" t="s">
        <v>220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221</v>
      </c>
      <c r="BA3" s="189" t="s">
        <v>3</v>
      </c>
      <c r="BB3" s="189" t="s">
        <v>3</v>
      </c>
      <c r="BC3" s="189" t="s">
        <v>222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223</v>
      </c>
      <c r="BA4" s="189" t="s">
        <v>3</v>
      </c>
      <c r="BB4" s="189" t="s">
        <v>3</v>
      </c>
      <c r="BC4" s="189" t="s">
        <v>224</v>
      </c>
      <c r="BD4" s="189" t="s">
        <v>81</v>
      </c>
    </row>
    <row r="5" s="1" customFormat="1" ht="6.96" customHeight="1">
      <c r="B5" s="23"/>
      <c r="L5" s="23"/>
      <c r="AZ5" s="189" t="s">
        <v>225</v>
      </c>
      <c r="BA5" s="189" t="s">
        <v>3</v>
      </c>
      <c r="BB5" s="189" t="s">
        <v>3</v>
      </c>
      <c r="BC5" s="189" t="s">
        <v>226</v>
      </c>
      <c r="BD5" s="189" t="s">
        <v>81</v>
      </c>
    </row>
    <row r="6" s="1" customFormat="1" ht="12" customHeight="1">
      <c r="B6" s="23"/>
      <c r="D6" s="33" t="s">
        <v>17</v>
      </c>
      <c r="L6" s="23"/>
      <c r="AZ6" s="189" t="s">
        <v>227</v>
      </c>
      <c r="BA6" s="189" t="s">
        <v>3</v>
      </c>
      <c r="BB6" s="189" t="s">
        <v>3</v>
      </c>
      <c r="BC6" s="189" t="s">
        <v>228</v>
      </c>
      <c r="BD6" s="189" t="s">
        <v>81</v>
      </c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  <c r="AZ7" s="189" t="s">
        <v>229</v>
      </c>
      <c r="BA7" s="189" t="s">
        <v>3</v>
      </c>
      <c r="BB7" s="189" t="s">
        <v>3</v>
      </c>
      <c r="BC7" s="189" t="s">
        <v>230</v>
      </c>
      <c r="BD7" s="189" t="s">
        <v>81</v>
      </c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89" t="s">
        <v>231</v>
      </c>
      <c r="BA8" s="189" t="s">
        <v>232</v>
      </c>
      <c r="BB8" s="189" t="s">
        <v>233</v>
      </c>
      <c r="BC8" s="189" t="s">
        <v>234</v>
      </c>
      <c r="BD8" s="189" t="s">
        <v>81</v>
      </c>
    </row>
    <row r="9" s="2" customFormat="1" ht="16.5" customHeight="1">
      <c r="A9" s="39"/>
      <c r="B9" s="40"/>
      <c r="C9" s="39"/>
      <c r="D9" s="39"/>
      <c r="E9" s="63" t="s">
        <v>235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89" t="s">
        <v>236</v>
      </c>
      <c r="BA9" s="189" t="s">
        <v>237</v>
      </c>
      <c r="BB9" s="189" t="s">
        <v>233</v>
      </c>
      <c r="BC9" s="189" t="s">
        <v>238</v>
      </c>
      <c r="BD9" s="189" t="s">
        <v>81</v>
      </c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89" t="s">
        <v>239</v>
      </c>
      <c r="BA10" s="189" t="s">
        <v>3</v>
      </c>
      <c r="BB10" s="189" t="s">
        <v>3</v>
      </c>
      <c r="BC10" s="189" t="s">
        <v>240</v>
      </c>
      <c r="BD10" s="189" t="s">
        <v>81</v>
      </c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89" t="s">
        <v>241</v>
      </c>
      <c r="BA11" s="189" t="s">
        <v>242</v>
      </c>
      <c r="BB11" s="189" t="s">
        <v>233</v>
      </c>
      <c r="BC11" s="189" t="s">
        <v>243</v>
      </c>
      <c r="BD11" s="189" t="s">
        <v>81</v>
      </c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89" t="s">
        <v>244</v>
      </c>
      <c r="BA12" s="189" t="s">
        <v>245</v>
      </c>
      <c r="BB12" s="189" t="s">
        <v>233</v>
      </c>
      <c r="BC12" s="189" t="s">
        <v>246</v>
      </c>
      <c r="BD12" s="189" t="s">
        <v>81</v>
      </c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89" t="s">
        <v>247</v>
      </c>
      <c r="BA13" s="189" t="s">
        <v>3</v>
      </c>
      <c r="BB13" s="189" t="s">
        <v>3</v>
      </c>
      <c r="BC13" s="189" t="s">
        <v>248</v>
      </c>
      <c r="BD13" s="189" t="s">
        <v>81</v>
      </c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ROUND(J87,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ROUND((SUM(BE87:BE292)),  2)</f>
        <v>0</v>
      </c>
      <c r="G33" s="39"/>
      <c r="H33" s="39"/>
      <c r="I33" s="124">
        <v>0.20999999999999999</v>
      </c>
      <c r="J33" s="123">
        <f>ROUND(((SUM(BE87:BE292))*I33),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ROUND((SUM(BF87:BF292)),  2)</f>
        <v>0</v>
      </c>
      <c r="G34" s="39"/>
      <c r="H34" s="39"/>
      <c r="I34" s="124">
        <v>0.12</v>
      </c>
      <c r="J34" s="123">
        <f>ROUND(((SUM(BF87:BF292))*I34),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ROUND((SUM(BG87:BG292)),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ROUND((SUM(BH87:BH292)),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ROUND((SUM(BI87:BI292)),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823/21-1 - SO 101 Polní cesta VC9A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J87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J88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J89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251</v>
      </c>
      <c r="E62" s="140"/>
      <c r="F62" s="140"/>
      <c r="G62" s="140"/>
      <c r="H62" s="140"/>
      <c r="I62" s="140"/>
      <c r="J62" s="141">
        <f>J183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252</v>
      </c>
      <c r="E63" s="140"/>
      <c r="F63" s="140"/>
      <c r="G63" s="140"/>
      <c r="H63" s="140"/>
      <c r="I63" s="140"/>
      <c r="J63" s="141">
        <f>J194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253</v>
      </c>
      <c r="E64" s="140"/>
      <c r="F64" s="140"/>
      <c r="G64" s="140"/>
      <c r="H64" s="140"/>
      <c r="I64" s="140"/>
      <c r="J64" s="141">
        <f>J200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254</v>
      </c>
      <c r="E65" s="140"/>
      <c r="F65" s="140"/>
      <c r="G65" s="140"/>
      <c r="H65" s="140"/>
      <c r="I65" s="140"/>
      <c r="J65" s="141">
        <f>J238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8"/>
      <c r="C66" s="10"/>
      <c r="D66" s="139" t="s">
        <v>255</v>
      </c>
      <c r="E66" s="140"/>
      <c r="F66" s="140"/>
      <c r="G66" s="140"/>
      <c r="H66" s="140"/>
      <c r="I66" s="140"/>
      <c r="J66" s="141">
        <f>J276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8"/>
      <c r="C67" s="10"/>
      <c r="D67" s="139" t="s">
        <v>256</v>
      </c>
      <c r="E67" s="140"/>
      <c r="F67" s="140"/>
      <c r="G67" s="140"/>
      <c r="H67" s="140"/>
      <c r="I67" s="140"/>
      <c r="J67" s="141">
        <f>J280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39"/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134</v>
      </c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116" t="str">
        <f>E7</f>
        <v>Chodeč u Mělníka - polní cesty VC9A, VC9B a LBK 47</v>
      </c>
      <c r="F77" s="33"/>
      <c r="G77" s="33"/>
      <c r="H77" s="33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123</v>
      </c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63" t="str">
        <f>E9</f>
        <v>823/21-1 - SO 101 Polní cesta VC9A</v>
      </c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39"/>
      <c r="E81" s="39"/>
      <c r="F81" s="28" t="str">
        <f>F12</f>
        <v>Chodeč u Mělníka</v>
      </c>
      <c r="G81" s="39"/>
      <c r="H81" s="39"/>
      <c r="I81" s="33" t="s">
        <v>23</v>
      </c>
      <c r="J81" s="65" t="str">
        <f>IF(J12="","",J12)</f>
        <v>2. 11. 2021</v>
      </c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39"/>
      <c r="E83" s="39"/>
      <c r="F83" s="28" t="str">
        <f>E15</f>
        <v>SPÚ Mělník</v>
      </c>
      <c r="G83" s="39"/>
      <c r="H83" s="39"/>
      <c r="I83" s="33" t="s">
        <v>31</v>
      </c>
      <c r="J83" s="37" t="str">
        <f>E21</f>
        <v>NDCon</v>
      </c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39"/>
      <c r="E84" s="39"/>
      <c r="F84" s="28" t="str">
        <f>IF(E18="","",E18)</f>
        <v>Vyplň údaj</v>
      </c>
      <c r="G84" s="39"/>
      <c r="H84" s="39"/>
      <c r="I84" s="33" t="s">
        <v>34</v>
      </c>
      <c r="J84" s="37" t="str">
        <f>E24</f>
        <v>NDCon</v>
      </c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42"/>
      <c r="B86" s="143"/>
      <c r="C86" s="144" t="s">
        <v>135</v>
      </c>
      <c r="D86" s="145" t="s">
        <v>56</v>
      </c>
      <c r="E86" s="145" t="s">
        <v>52</v>
      </c>
      <c r="F86" s="145" t="s">
        <v>53</v>
      </c>
      <c r="G86" s="145" t="s">
        <v>136</v>
      </c>
      <c r="H86" s="145" t="s">
        <v>137</v>
      </c>
      <c r="I86" s="145" t="s">
        <v>138</v>
      </c>
      <c r="J86" s="145" t="s">
        <v>127</v>
      </c>
      <c r="K86" s="146" t="s">
        <v>139</v>
      </c>
      <c r="L86" s="147"/>
      <c r="M86" s="81" t="s">
        <v>3</v>
      </c>
      <c r="N86" s="82" t="s">
        <v>41</v>
      </c>
      <c r="O86" s="82" t="s">
        <v>140</v>
      </c>
      <c r="P86" s="82" t="s">
        <v>141</v>
      </c>
      <c r="Q86" s="82" t="s">
        <v>142</v>
      </c>
      <c r="R86" s="82" t="s">
        <v>143</v>
      </c>
      <c r="S86" s="82" t="s">
        <v>144</v>
      </c>
      <c r="T86" s="83" t="s">
        <v>145</v>
      </c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</row>
    <row r="87" s="2" customFormat="1" ht="22.8" customHeight="1">
      <c r="A87" s="39"/>
      <c r="B87" s="40"/>
      <c r="C87" s="88" t="s">
        <v>146</v>
      </c>
      <c r="D87" s="39"/>
      <c r="E87" s="39"/>
      <c r="F87" s="39"/>
      <c r="G87" s="39"/>
      <c r="H87" s="39"/>
      <c r="I87" s="39"/>
      <c r="J87" s="148">
        <f>BK87</f>
        <v>0</v>
      </c>
      <c r="K87" s="39"/>
      <c r="L87" s="40"/>
      <c r="M87" s="84"/>
      <c r="N87" s="69"/>
      <c r="O87" s="85"/>
      <c r="P87" s="149">
        <f>P88</f>
        <v>0</v>
      </c>
      <c r="Q87" s="85"/>
      <c r="R87" s="149">
        <f>R88</f>
        <v>488.79369706000006</v>
      </c>
      <c r="S87" s="85"/>
      <c r="T87" s="150">
        <f>T88</f>
        <v>158.51400000000001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70</v>
      </c>
      <c r="AU87" s="20" t="s">
        <v>128</v>
      </c>
      <c r="BK87" s="151">
        <f>BK88</f>
        <v>0</v>
      </c>
    </row>
    <row r="88" s="12" customFormat="1" ht="25.92" customHeight="1">
      <c r="A88" s="12"/>
      <c r="B88" s="152"/>
      <c r="C88" s="12"/>
      <c r="D88" s="153" t="s">
        <v>70</v>
      </c>
      <c r="E88" s="154" t="s">
        <v>257</v>
      </c>
      <c r="F88" s="154" t="s">
        <v>258</v>
      </c>
      <c r="G88" s="12"/>
      <c r="H88" s="12"/>
      <c r="I88" s="155"/>
      <c r="J88" s="156">
        <f>BK88</f>
        <v>0</v>
      </c>
      <c r="K88" s="12"/>
      <c r="L88" s="152"/>
      <c r="M88" s="157"/>
      <c r="N88" s="158"/>
      <c r="O88" s="158"/>
      <c r="P88" s="159">
        <f>P89+P183+P194+P200+P238+P276+P280</f>
        <v>0</v>
      </c>
      <c r="Q88" s="158"/>
      <c r="R88" s="159">
        <f>R89+R183+R194+R200+R238+R276+R280</f>
        <v>488.79369706000006</v>
      </c>
      <c r="S88" s="158"/>
      <c r="T88" s="160">
        <f>T89+T183+T194+T200+T238+T276+T280</f>
        <v>158.51400000000001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79</v>
      </c>
      <c r="AT88" s="161" t="s">
        <v>70</v>
      </c>
      <c r="AU88" s="161" t="s">
        <v>71</v>
      </c>
      <c r="AY88" s="153" t="s">
        <v>150</v>
      </c>
      <c r="BK88" s="162">
        <f>BK89+BK183+BK194+BK200+BK238+BK276+BK280</f>
        <v>0</v>
      </c>
    </row>
    <row r="89" s="12" customFormat="1" ht="22.8" customHeight="1">
      <c r="A89" s="12"/>
      <c r="B89" s="152"/>
      <c r="C89" s="12"/>
      <c r="D89" s="153" t="s">
        <v>70</v>
      </c>
      <c r="E89" s="163" t="s">
        <v>79</v>
      </c>
      <c r="F89" s="163" t="s">
        <v>259</v>
      </c>
      <c r="G89" s="12"/>
      <c r="H89" s="12"/>
      <c r="I89" s="155"/>
      <c r="J89" s="164">
        <f>BK89</f>
        <v>0</v>
      </c>
      <c r="K89" s="12"/>
      <c r="L89" s="152"/>
      <c r="M89" s="157"/>
      <c r="N89" s="158"/>
      <c r="O89" s="158"/>
      <c r="P89" s="159">
        <f>SUM(P90:P182)</f>
        <v>0</v>
      </c>
      <c r="Q89" s="158"/>
      <c r="R89" s="159">
        <f>SUM(R90:R182)</f>
        <v>0.030300000000000001</v>
      </c>
      <c r="S89" s="158"/>
      <c r="T89" s="160">
        <f>SUM(T90:T182)</f>
        <v>114.47999999999999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3" t="s">
        <v>79</v>
      </c>
      <c r="AT89" s="161" t="s">
        <v>70</v>
      </c>
      <c r="AU89" s="161" t="s">
        <v>79</v>
      </c>
      <c r="AY89" s="153" t="s">
        <v>150</v>
      </c>
      <c r="BK89" s="162">
        <f>SUM(BK90:BK182)</f>
        <v>0</v>
      </c>
    </row>
    <row r="90" s="2" customFormat="1" ht="37.8" customHeight="1">
      <c r="A90" s="39"/>
      <c r="B90" s="165"/>
      <c r="C90" s="166" t="s">
        <v>79</v>
      </c>
      <c r="D90" s="166" t="s">
        <v>153</v>
      </c>
      <c r="E90" s="167" t="s">
        <v>260</v>
      </c>
      <c r="F90" s="168" t="s">
        <v>261</v>
      </c>
      <c r="G90" s="169" t="s">
        <v>233</v>
      </c>
      <c r="H90" s="170">
        <v>850</v>
      </c>
      <c r="I90" s="171"/>
      <c r="J90" s="172">
        <f>ROUND(I90*H90,2)</f>
        <v>0</v>
      </c>
      <c r="K90" s="168" t="s">
        <v>262</v>
      </c>
      <c r="L90" s="40"/>
      <c r="M90" s="173" t="s">
        <v>3</v>
      </c>
      <c r="N90" s="174" t="s">
        <v>42</v>
      </c>
      <c r="O90" s="7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77" t="s">
        <v>169</v>
      </c>
      <c r="AT90" s="177" t="s">
        <v>153</v>
      </c>
      <c r="AU90" s="177" t="s">
        <v>81</v>
      </c>
      <c r="AY90" s="20" t="s">
        <v>150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20" t="s">
        <v>79</v>
      </c>
      <c r="BK90" s="178">
        <f>ROUND(I90*H90,2)</f>
        <v>0</v>
      </c>
      <c r="BL90" s="20" t="s">
        <v>169</v>
      </c>
      <c r="BM90" s="177" t="s">
        <v>263</v>
      </c>
    </row>
    <row r="91" s="2" customFormat="1">
      <c r="A91" s="39"/>
      <c r="B91" s="40"/>
      <c r="C91" s="39"/>
      <c r="D91" s="179" t="s">
        <v>159</v>
      </c>
      <c r="E91" s="39"/>
      <c r="F91" s="180" t="s">
        <v>264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159</v>
      </c>
      <c r="AU91" s="20" t="s">
        <v>81</v>
      </c>
    </row>
    <row r="92" s="2" customFormat="1">
      <c r="A92" s="39"/>
      <c r="B92" s="40"/>
      <c r="C92" s="39"/>
      <c r="D92" s="190" t="s">
        <v>265</v>
      </c>
      <c r="E92" s="39"/>
      <c r="F92" s="191" t="s">
        <v>266</v>
      </c>
      <c r="G92" s="39"/>
      <c r="H92" s="39"/>
      <c r="I92" s="181"/>
      <c r="J92" s="39"/>
      <c r="K92" s="39"/>
      <c r="L92" s="40"/>
      <c r="M92" s="182"/>
      <c r="N92" s="183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265</v>
      </c>
      <c r="AU92" s="20" t="s">
        <v>81</v>
      </c>
    </row>
    <row r="93" s="13" customFormat="1">
      <c r="A93" s="13"/>
      <c r="B93" s="192"/>
      <c r="C93" s="13"/>
      <c r="D93" s="179" t="s">
        <v>267</v>
      </c>
      <c r="E93" s="193" t="s">
        <v>3</v>
      </c>
      <c r="F93" s="194" t="s">
        <v>268</v>
      </c>
      <c r="G93" s="13"/>
      <c r="H93" s="195">
        <v>850</v>
      </c>
      <c r="I93" s="196"/>
      <c r="J93" s="13"/>
      <c r="K93" s="13"/>
      <c r="L93" s="192"/>
      <c r="M93" s="197"/>
      <c r="N93" s="198"/>
      <c r="O93" s="198"/>
      <c r="P93" s="198"/>
      <c r="Q93" s="198"/>
      <c r="R93" s="198"/>
      <c r="S93" s="198"/>
      <c r="T93" s="19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193" t="s">
        <v>267</v>
      </c>
      <c r="AU93" s="193" t="s">
        <v>81</v>
      </c>
      <c r="AV93" s="13" t="s">
        <v>81</v>
      </c>
      <c r="AW93" s="13" t="s">
        <v>33</v>
      </c>
      <c r="AX93" s="13" t="s">
        <v>79</v>
      </c>
      <c r="AY93" s="193" t="s">
        <v>150</v>
      </c>
    </row>
    <row r="94" s="2" customFormat="1" ht="24.15" customHeight="1">
      <c r="A94" s="39"/>
      <c r="B94" s="165"/>
      <c r="C94" s="166" t="s">
        <v>81</v>
      </c>
      <c r="D94" s="166" t="s">
        <v>153</v>
      </c>
      <c r="E94" s="167" t="s">
        <v>269</v>
      </c>
      <c r="F94" s="168" t="s">
        <v>270</v>
      </c>
      <c r="G94" s="169" t="s">
        <v>217</v>
      </c>
      <c r="H94" s="170">
        <v>9</v>
      </c>
      <c r="I94" s="171"/>
      <c r="J94" s="172">
        <f>ROUND(I94*H94,2)</f>
        <v>0</v>
      </c>
      <c r="K94" s="168" t="s">
        <v>262</v>
      </c>
      <c r="L94" s="40"/>
      <c r="M94" s="173" t="s">
        <v>3</v>
      </c>
      <c r="N94" s="174" t="s">
        <v>42</v>
      </c>
      <c r="O94" s="73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169</v>
      </c>
      <c r="AT94" s="177" t="s">
        <v>153</v>
      </c>
      <c r="AU94" s="177" t="s">
        <v>81</v>
      </c>
      <c r="AY94" s="20" t="s">
        <v>150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79</v>
      </c>
      <c r="BK94" s="178">
        <f>ROUND(I94*H94,2)</f>
        <v>0</v>
      </c>
      <c r="BL94" s="20" t="s">
        <v>169</v>
      </c>
      <c r="BM94" s="177" t="s">
        <v>271</v>
      </c>
    </row>
    <row r="95" s="2" customFormat="1">
      <c r="A95" s="39"/>
      <c r="B95" s="40"/>
      <c r="C95" s="39"/>
      <c r="D95" s="179" t="s">
        <v>159</v>
      </c>
      <c r="E95" s="39"/>
      <c r="F95" s="180" t="s">
        <v>272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159</v>
      </c>
      <c r="AU95" s="20" t="s">
        <v>81</v>
      </c>
    </row>
    <row r="96" s="2" customFormat="1">
      <c r="A96" s="39"/>
      <c r="B96" s="40"/>
      <c r="C96" s="39"/>
      <c r="D96" s="190" t="s">
        <v>265</v>
      </c>
      <c r="E96" s="39"/>
      <c r="F96" s="191" t="s">
        <v>273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265</v>
      </c>
      <c r="AU96" s="20" t="s">
        <v>81</v>
      </c>
    </row>
    <row r="97" s="13" customFormat="1">
      <c r="A97" s="13"/>
      <c r="B97" s="192"/>
      <c r="C97" s="13"/>
      <c r="D97" s="179" t="s">
        <v>267</v>
      </c>
      <c r="E97" s="193" t="s">
        <v>3</v>
      </c>
      <c r="F97" s="194" t="s">
        <v>197</v>
      </c>
      <c r="G97" s="13"/>
      <c r="H97" s="195">
        <v>9</v>
      </c>
      <c r="I97" s="196"/>
      <c r="J97" s="13"/>
      <c r="K97" s="13"/>
      <c r="L97" s="192"/>
      <c r="M97" s="197"/>
      <c r="N97" s="198"/>
      <c r="O97" s="198"/>
      <c r="P97" s="198"/>
      <c r="Q97" s="198"/>
      <c r="R97" s="198"/>
      <c r="S97" s="198"/>
      <c r="T97" s="19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93" t="s">
        <v>267</v>
      </c>
      <c r="AU97" s="193" t="s">
        <v>81</v>
      </c>
      <c r="AV97" s="13" t="s">
        <v>81</v>
      </c>
      <c r="AW97" s="13" t="s">
        <v>33</v>
      </c>
      <c r="AX97" s="13" t="s">
        <v>79</v>
      </c>
      <c r="AY97" s="193" t="s">
        <v>150</v>
      </c>
    </row>
    <row r="98" s="2" customFormat="1" ht="24.15" customHeight="1">
      <c r="A98" s="39"/>
      <c r="B98" s="165"/>
      <c r="C98" s="166" t="s">
        <v>165</v>
      </c>
      <c r="D98" s="166" t="s">
        <v>153</v>
      </c>
      <c r="E98" s="167" t="s">
        <v>274</v>
      </c>
      <c r="F98" s="168" t="s">
        <v>275</v>
      </c>
      <c r="G98" s="169" t="s">
        <v>217</v>
      </c>
      <c r="H98" s="170">
        <v>8</v>
      </c>
      <c r="I98" s="171"/>
      <c r="J98" s="172">
        <f>ROUND(I98*H98,2)</f>
        <v>0</v>
      </c>
      <c r="K98" s="168" t="s">
        <v>262</v>
      </c>
      <c r="L98" s="40"/>
      <c r="M98" s="173" t="s">
        <v>3</v>
      </c>
      <c r="N98" s="174" t="s">
        <v>42</v>
      </c>
      <c r="O98" s="73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7" t="s">
        <v>169</v>
      </c>
      <c r="AT98" s="177" t="s">
        <v>153</v>
      </c>
      <c r="AU98" s="177" t="s">
        <v>81</v>
      </c>
      <c r="AY98" s="20" t="s">
        <v>150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20" t="s">
        <v>79</v>
      </c>
      <c r="BK98" s="178">
        <f>ROUND(I98*H98,2)</f>
        <v>0</v>
      </c>
      <c r="BL98" s="20" t="s">
        <v>169</v>
      </c>
      <c r="BM98" s="177" t="s">
        <v>276</v>
      </c>
    </row>
    <row r="99" s="2" customFormat="1">
      <c r="A99" s="39"/>
      <c r="B99" s="40"/>
      <c r="C99" s="39"/>
      <c r="D99" s="179" t="s">
        <v>159</v>
      </c>
      <c r="E99" s="39"/>
      <c r="F99" s="180" t="s">
        <v>277</v>
      </c>
      <c r="G99" s="39"/>
      <c r="H99" s="39"/>
      <c r="I99" s="181"/>
      <c r="J99" s="39"/>
      <c r="K99" s="39"/>
      <c r="L99" s="40"/>
      <c r="M99" s="182"/>
      <c r="N99" s="18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159</v>
      </c>
      <c r="AU99" s="20" t="s">
        <v>81</v>
      </c>
    </row>
    <row r="100" s="2" customFormat="1">
      <c r="A100" s="39"/>
      <c r="B100" s="40"/>
      <c r="C100" s="39"/>
      <c r="D100" s="190" t="s">
        <v>265</v>
      </c>
      <c r="E100" s="39"/>
      <c r="F100" s="191" t="s">
        <v>278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265</v>
      </c>
      <c r="AU100" s="20" t="s">
        <v>81</v>
      </c>
    </row>
    <row r="101" s="13" customFormat="1">
      <c r="A101" s="13"/>
      <c r="B101" s="192"/>
      <c r="C101" s="13"/>
      <c r="D101" s="179" t="s">
        <v>267</v>
      </c>
      <c r="E101" s="193" t="s">
        <v>3</v>
      </c>
      <c r="F101" s="194" t="s">
        <v>192</v>
      </c>
      <c r="G101" s="13"/>
      <c r="H101" s="195">
        <v>8</v>
      </c>
      <c r="I101" s="196"/>
      <c r="J101" s="13"/>
      <c r="K101" s="13"/>
      <c r="L101" s="192"/>
      <c r="M101" s="197"/>
      <c r="N101" s="198"/>
      <c r="O101" s="198"/>
      <c r="P101" s="198"/>
      <c r="Q101" s="198"/>
      <c r="R101" s="198"/>
      <c r="S101" s="198"/>
      <c r="T101" s="19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3" t="s">
        <v>267</v>
      </c>
      <c r="AU101" s="193" t="s">
        <v>81</v>
      </c>
      <c r="AV101" s="13" t="s">
        <v>81</v>
      </c>
      <c r="AW101" s="13" t="s">
        <v>33</v>
      </c>
      <c r="AX101" s="13" t="s">
        <v>79</v>
      </c>
      <c r="AY101" s="193" t="s">
        <v>150</v>
      </c>
    </row>
    <row r="102" s="2" customFormat="1" ht="24.15" customHeight="1">
      <c r="A102" s="39"/>
      <c r="B102" s="165"/>
      <c r="C102" s="166" t="s">
        <v>169</v>
      </c>
      <c r="D102" s="166" t="s">
        <v>153</v>
      </c>
      <c r="E102" s="167" t="s">
        <v>279</v>
      </c>
      <c r="F102" s="168" t="s">
        <v>280</v>
      </c>
      <c r="G102" s="169" t="s">
        <v>217</v>
      </c>
      <c r="H102" s="170">
        <v>2</v>
      </c>
      <c r="I102" s="171"/>
      <c r="J102" s="172">
        <f>ROUND(I102*H102,2)</f>
        <v>0</v>
      </c>
      <c r="K102" s="168" t="s">
        <v>262</v>
      </c>
      <c r="L102" s="40"/>
      <c r="M102" s="173" t="s">
        <v>3</v>
      </c>
      <c r="N102" s="174" t="s">
        <v>42</v>
      </c>
      <c r="O102" s="7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7" t="s">
        <v>169</v>
      </c>
      <c r="AT102" s="177" t="s">
        <v>153</v>
      </c>
      <c r="AU102" s="177" t="s">
        <v>81</v>
      </c>
      <c r="AY102" s="20" t="s">
        <v>150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0" t="s">
        <v>79</v>
      </c>
      <c r="BK102" s="178">
        <f>ROUND(I102*H102,2)</f>
        <v>0</v>
      </c>
      <c r="BL102" s="20" t="s">
        <v>169</v>
      </c>
      <c r="BM102" s="177" t="s">
        <v>281</v>
      </c>
    </row>
    <row r="103" s="2" customFormat="1">
      <c r="A103" s="39"/>
      <c r="B103" s="40"/>
      <c r="C103" s="39"/>
      <c r="D103" s="179" t="s">
        <v>159</v>
      </c>
      <c r="E103" s="39"/>
      <c r="F103" s="180" t="s">
        <v>282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159</v>
      </c>
      <c r="AU103" s="20" t="s">
        <v>81</v>
      </c>
    </row>
    <row r="104" s="2" customFormat="1">
      <c r="A104" s="39"/>
      <c r="B104" s="40"/>
      <c r="C104" s="39"/>
      <c r="D104" s="190" t="s">
        <v>265</v>
      </c>
      <c r="E104" s="39"/>
      <c r="F104" s="191" t="s">
        <v>283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265</v>
      </c>
      <c r="AU104" s="20" t="s">
        <v>81</v>
      </c>
    </row>
    <row r="105" s="13" customFormat="1">
      <c r="A105" s="13"/>
      <c r="B105" s="192"/>
      <c r="C105" s="13"/>
      <c r="D105" s="179" t="s">
        <v>267</v>
      </c>
      <c r="E105" s="193" t="s">
        <v>3</v>
      </c>
      <c r="F105" s="194" t="s">
        <v>81</v>
      </c>
      <c r="G105" s="13"/>
      <c r="H105" s="195">
        <v>2</v>
      </c>
      <c r="I105" s="196"/>
      <c r="J105" s="13"/>
      <c r="K105" s="13"/>
      <c r="L105" s="192"/>
      <c r="M105" s="197"/>
      <c r="N105" s="198"/>
      <c r="O105" s="198"/>
      <c r="P105" s="198"/>
      <c r="Q105" s="198"/>
      <c r="R105" s="198"/>
      <c r="S105" s="198"/>
      <c r="T105" s="19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3" t="s">
        <v>267</v>
      </c>
      <c r="AU105" s="193" t="s">
        <v>81</v>
      </c>
      <c r="AV105" s="13" t="s">
        <v>81</v>
      </c>
      <c r="AW105" s="13" t="s">
        <v>33</v>
      </c>
      <c r="AX105" s="13" t="s">
        <v>79</v>
      </c>
      <c r="AY105" s="193" t="s">
        <v>150</v>
      </c>
    </row>
    <row r="106" s="2" customFormat="1" ht="24.15" customHeight="1">
      <c r="A106" s="39"/>
      <c r="B106" s="165"/>
      <c r="C106" s="166" t="s">
        <v>149</v>
      </c>
      <c r="D106" s="166" t="s">
        <v>153</v>
      </c>
      <c r="E106" s="167" t="s">
        <v>284</v>
      </c>
      <c r="F106" s="168" t="s">
        <v>285</v>
      </c>
      <c r="G106" s="169" t="s">
        <v>217</v>
      </c>
      <c r="H106" s="170">
        <v>1</v>
      </c>
      <c r="I106" s="171"/>
      <c r="J106" s="172">
        <f>ROUND(I106*H106,2)</f>
        <v>0</v>
      </c>
      <c r="K106" s="168" t="s">
        <v>262</v>
      </c>
      <c r="L106" s="40"/>
      <c r="M106" s="173" t="s">
        <v>3</v>
      </c>
      <c r="N106" s="174" t="s">
        <v>42</v>
      </c>
      <c r="O106" s="73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7" t="s">
        <v>169</v>
      </c>
      <c r="AT106" s="177" t="s">
        <v>153</v>
      </c>
      <c r="AU106" s="177" t="s">
        <v>81</v>
      </c>
      <c r="AY106" s="20" t="s">
        <v>150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0" t="s">
        <v>79</v>
      </c>
      <c r="BK106" s="178">
        <f>ROUND(I106*H106,2)</f>
        <v>0</v>
      </c>
      <c r="BL106" s="20" t="s">
        <v>169</v>
      </c>
      <c r="BM106" s="177" t="s">
        <v>286</v>
      </c>
    </row>
    <row r="107" s="2" customFormat="1">
      <c r="A107" s="39"/>
      <c r="B107" s="40"/>
      <c r="C107" s="39"/>
      <c r="D107" s="179" t="s">
        <v>159</v>
      </c>
      <c r="E107" s="39"/>
      <c r="F107" s="180" t="s">
        <v>287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159</v>
      </c>
      <c r="AU107" s="20" t="s">
        <v>81</v>
      </c>
    </row>
    <row r="108" s="2" customFormat="1">
      <c r="A108" s="39"/>
      <c r="B108" s="40"/>
      <c r="C108" s="39"/>
      <c r="D108" s="190" t="s">
        <v>265</v>
      </c>
      <c r="E108" s="39"/>
      <c r="F108" s="191" t="s">
        <v>288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265</v>
      </c>
      <c r="AU108" s="20" t="s">
        <v>81</v>
      </c>
    </row>
    <row r="109" s="13" customFormat="1">
      <c r="A109" s="13"/>
      <c r="B109" s="192"/>
      <c r="C109" s="13"/>
      <c r="D109" s="179" t="s">
        <v>267</v>
      </c>
      <c r="E109" s="193" t="s">
        <v>3</v>
      </c>
      <c r="F109" s="194" t="s">
        <v>79</v>
      </c>
      <c r="G109" s="13"/>
      <c r="H109" s="195">
        <v>1</v>
      </c>
      <c r="I109" s="196"/>
      <c r="J109" s="13"/>
      <c r="K109" s="13"/>
      <c r="L109" s="192"/>
      <c r="M109" s="197"/>
      <c r="N109" s="198"/>
      <c r="O109" s="198"/>
      <c r="P109" s="198"/>
      <c r="Q109" s="198"/>
      <c r="R109" s="198"/>
      <c r="S109" s="198"/>
      <c r="T109" s="19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267</v>
      </c>
      <c r="AU109" s="193" t="s">
        <v>81</v>
      </c>
      <c r="AV109" s="13" t="s">
        <v>81</v>
      </c>
      <c r="AW109" s="13" t="s">
        <v>33</v>
      </c>
      <c r="AX109" s="13" t="s">
        <v>79</v>
      </c>
      <c r="AY109" s="193" t="s">
        <v>150</v>
      </c>
    </row>
    <row r="110" s="2" customFormat="1" ht="21.75" customHeight="1">
      <c r="A110" s="39"/>
      <c r="B110" s="165"/>
      <c r="C110" s="166" t="s">
        <v>179</v>
      </c>
      <c r="D110" s="166" t="s">
        <v>153</v>
      </c>
      <c r="E110" s="167" t="s">
        <v>289</v>
      </c>
      <c r="F110" s="168" t="s">
        <v>290</v>
      </c>
      <c r="G110" s="169" t="s">
        <v>217</v>
      </c>
      <c r="H110" s="170">
        <v>10</v>
      </c>
      <c r="I110" s="171"/>
      <c r="J110" s="172">
        <f>ROUND(I110*H110,2)</f>
        <v>0</v>
      </c>
      <c r="K110" s="168" t="s">
        <v>262</v>
      </c>
      <c r="L110" s="40"/>
      <c r="M110" s="173" t="s">
        <v>3</v>
      </c>
      <c r="N110" s="174" t="s">
        <v>42</v>
      </c>
      <c r="O110" s="7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7" t="s">
        <v>169</v>
      </c>
      <c r="AT110" s="177" t="s">
        <v>153</v>
      </c>
      <c r="AU110" s="177" t="s">
        <v>81</v>
      </c>
      <c r="AY110" s="20" t="s">
        <v>150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0" t="s">
        <v>79</v>
      </c>
      <c r="BK110" s="178">
        <f>ROUND(I110*H110,2)</f>
        <v>0</v>
      </c>
      <c r="BL110" s="20" t="s">
        <v>169</v>
      </c>
      <c r="BM110" s="177" t="s">
        <v>291</v>
      </c>
    </row>
    <row r="111" s="2" customFormat="1">
      <c r="A111" s="39"/>
      <c r="B111" s="40"/>
      <c r="C111" s="39"/>
      <c r="D111" s="179" t="s">
        <v>159</v>
      </c>
      <c r="E111" s="39"/>
      <c r="F111" s="180" t="s">
        <v>292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159</v>
      </c>
      <c r="AU111" s="20" t="s">
        <v>81</v>
      </c>
    </row>
    <row r="112" s="2" customFormat="1">
      <c r="A112" s="39"/>
      <c r="B112" s="40"/>
      <c r="C112" s="39"/>
      <c r="D112" s="190" t="s">
        <v>265</v>
      </c>
      <c r="E112" s="39"/>
      <c r="F112" s="191" t="s">
        <v>293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265</v>
      </c>
      <c r="AU112" s="20" t="s">
        <v>81</v>
      </c>
    </row>
    <row r="113" s="13" customFormat="1">
      <c r="A113" s="13"/>
      <c r="B113" s="192"/>
      <c r="C113" s="13"/>
      <c r="D113" s="179" t="s">
        <v>267</v>
      </c>
      <c r="E113" s="193" t="s">
        <v>3</v>
      </c>
      <c r="F113" s="194" t="s">
        <v>202</v>
      </c>
      <c r="G113" s="13"/>
      <c r="H113" s="195">
        <v>10</v>
      </c>
      <c r="I113" s="196"/>
      <c r="J113" s="13"/>
      <c r="K113" s="13"/>
      <c r="L113" s="192"/>
      <c r="M113" s="197"/>
      <c r="N113" s="198"/>
      <c r="O113" s="198"/>
      <c r="P113" s="198"/>
      <c r="Q113" s="198"/>
      <c r="R113" s="198"/>
      <c r="S113" s="198"/>
      <c r="T113" s="19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3" t="s">
        <v>267</v>
      </c>
      <c r="AU113" s="193" t="s">
        <v>81</v>
      </c>
      <c r="AV113" s="13" t="s">
        <v>81</v>
      </c>
      <c r="AW113" s="13" t="s">
        <v>33</v>
      </c>
      <c r="AX113" s="13" t="s">
        <v>79</v>
      </c>
      <c r="AY113" s="193" t="s">
        <v>150</v>
      </c>
    </row>
    <row r="114" s="2" customFormat="1" ht="21.75" customHeight="1">
      <c r="A114" s="39"/>
      <c r="B114" s="165"/>
      <c r="C114" s="166" t="s">
        <v>184</v>
      </c>
      <c r="D114" s="166" t="s">
        <v>153</v>
      </c>
      <c r="E114" s="167" t="s">
        <v>294</v>
      </c>
      <c r="F114" s="168" t="s">
        <v>295</v>
      </c>
      <c r="G114" s="169" t="s">
        <v>217</v>
      </c>
      <c r="H114" s="170">
        <v>9</v>
      </c>
      <c r="I114" s="171"/>
      <c r="J114" s="172">
        <f>ROUND(I114*H114,2)</f>
        <v>0</v>
      </c>
      <c r="K114" s="168" t="s">
        <v>262</v>
      </c>
      <c r="L114" s="40"/>
      <c r="M114" s="173" t="s">
        <v>3</v>
      </c>
      <c r="N114" s="174" t="s">
        <v>42</v>
      </c>
      <c r="O114" s="73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169</v>
      </c>
      <c r="AT114" s="177" t="s">
        <v>153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296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297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2" customFormat="1">
      <c r="A116" s="39"/>
      <c r="B116" s="40"/>
      <c r="C116" s="39"/>
      <c r="D116" s="190" t="s">
        <v>265</v>
      </c>
      <c r="E116" s="39"/>
      <c r="F116" s="191" t="s">
        <v>298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265</v>
      </c>
      <c r="AU116" s="20" t="s">
        <v>81</v>
      </c>
    </row>
    <row r="117" s="13" customFormat="1">
      <c r="A117" s="13"/>
      <c r="B117" s="192"/>
      <c r="C117" s="13"/>
      <c r="D117" s="179" t="s">
        <v>267</v>
      </c>
      <c r="E117" s="193" t="s">
        <v>3</v>
      </c>
      <c r="F117" s="194" t="s">
        <v>197</v>
      </c>
      <c r="G117" s="13"/>
      <c r="H117" s="195">
        <v>9</v>
      </c>
      <c r="I117" s="196"/>
      <c r="J117" s="13"/>
      <c r="K117" s="13"/>
      <c r="L117" s="192"/>
      <c r="M117" s="197"/>
      <c r="N117" s="198"/>
      <c r="O117" s="198"/>
      <c r="P117" s="198"/>
      <c r="Q117" s="198"/>
      <c r="R117" s="198"/>
      <c r="S117" s="198"/>
      <c r="T117" s="19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3" t="s">
        <v>267</v>
      </c>
      <c r="AU117" s="193" t="s">
        <v>81</v>
      </c>
      <c r="AV117" s="13" t="s">
        <v>81</v>
      </c>
      <c r="AW117" s="13" t="s">
        <v>33</v>
      </c>
      <c r="AX117" s="13" t="s">
        <v>79</v>
      </c>
      <c r="AY117" s="193" t="s">
        <v>150</v>
      </c>
    </row>
    <row r="118" s="2" customFormat="1" ht="21.75" customHeight="1">
      <c r="A118" s="39"/>
      <c r="B118" s="165"/>
      <c r="C118" s="166" t="s">
        <v>192</v>
      </c>
      <c r="D118" s="166" t="s">
        <v>153</v>
      </c>
      <c r="E118" s="167" t="s">
        <v>299</v>
      </c>
      <c r="F118" s="168" t="s">
        <v>300</v>
      </c>
      <c r="G118" s="169" t="s">
        <v>217</v>
      </c>
      <c r="H118" s="170">
        <v>2</v>
      </c>
      <c r="I118" s="171"/>
      <c r="J118" s="172">
        <f>ROUND(I118*H118,2)</f>
        <v>0</v>
      </c>
      <c r="K118" s="168" t="s">
        <v>262</v>
      </c>
      <c r="L118" s="40"/>
      <c r="M118" s="173" t="s">
        <v>3</v>
      </c>
      <c r="N118" s="174" t="s">
        <v>42</v>
      </c>
      <c r="O118" s="7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169</v>
      </c>
      <c r="AT118" s="177" t="s">
        <v>153</v>
      </c>
      <c r="AU118" s="177" t="s">
        <v>81</v>
      </c>
      <c r="AY118" s="20" t="s">
        <v>150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79</v>
      </c>
      <c r="BK118" s="178">
        <f>ROUND(I118*H118,2)</f>
        <v>0</v>
      </c>
      <c r="BL118" s="20" t="s">
        <v>169</v>
      </c>
      <c r="BM118" s="177" t="s">
        <v>301</v>
      </c>
    </row>
    <row r="119" s="2" customFormat="1">
      <c r="A119" s="39"/>
      <c r="B119" s="40"/>
      <c r="C119" s="39"/>
      <c r="D119" s="179" t="s">
        <v>159</v>
      </c>
      <c r="E119" s="39"/>
      <c r="F119" s="180" t="s">
        <v>302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159</v>
      </c>
      <c r="AU119" s="20" t="s">
        <v>81</v>
      </c>
    </row>
    <row r="120" s="2" customFormat="1">
      <c r="A120" s="39"/>
      <c r="B120" s="40"/>
      <c r="C120" s="39"/>
      <c r="D120" s="190" t="s">
        <v>265</v>
      </c>
      <c r="E120" s="39"/>
      <c r="F120" s="191" t="s">
        <v>303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265</v>
      </c>
      <c r="AU120" s="20" t="s">
        <v>81</v>
      </c>
    </row>
    <row r="121" s="13" customFormat="1">
      <c r="A121" s="13"/>
      <c r="B121" s="192"/>
      <c r="C121" s="13"/>
      <c r="D121" s="179" t="s">
        <v>267</v>
      </c>
      <c r="E121" s="193" t="s">
        <v>3</v>
      </c>
      <c r="F121" s="194" t="s">
        <v>81</v>
      </c>
      <c r="G121" s="13"/>
      <c r="H121" s="195">
        <v>2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267</v>
      </c>
      <c r="AU121" s="193" t="s">
        <v>81</v>
      </c>
      <c r="AV121" s="13" t="s">
        <v>81</v>
      </c>
      <c r="AW121" s="13" t="s">
        <v>33</v>
      </c>
      <c r="AX121" s="13" t="s">
        <v>79</v>
      </c>
      <c r="AY121" s="193" t="s">
        <v>150</v>
      </c>
    </row>
    <row r="122" s="2" customFormat="1" ht="21.75" customHeight="1">
      <c r="A122" s="39"/>
      <c r="B122" s="165"/>
      <c r="C122" s="166" t="s">
        <v>197</v>
      </c>
      <c r="D122" s="166" t="s">
        <v>153</v>
      </c>
      <c r="E122" s="167" t="s">
        <v>304</v>
      </c>
      <c r="F122" s="168" t="s">
        <v>305</v>
      </c>
      <c r="G122" s="169" t="s">
        <v>217</v>
      </c>
      <c r="H122" s="170">
        <v>1</v>
      </c>
      <c r="I122" s="171"/>
      <c r="J122" s="172">
        <f>ROUND(I122*H122,2)</f>
        <v>0</v>
      </c>
      <c r="K122" s="168" t="s">
        <v>262</v>
      </c>
      <c r="L122" s="40"/>
      <c r="M122" s="173" t="s">
        <v>3</v>
      </c>
      <c r="N122" s="174" t="s">
        <v>42</v>
      </c>
      <c r="O122" s="7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7" t="s">
        <v>169</v>
      </c>
      <c r="AT122" s="177" t="s">
        <v>153</v>
      </c>
      <c r="AU122" s="177" t="s">
        <v>81</v>
      </c>
      <c r="AY122" s="20" t="s">
        <v>150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20" t="s">
        <v>79</v>
      </c>
      <c r="BK122" s="178">
        <f>ROUND(I122*H122,2)</f>
        <v>0</v>
      </c>
      <c r="BL122" s="20" t="s">
        <v>169</v>
      </c>
      <c r="BM122" s="177" t="s">
        <v>306</v>
      </c>
    </row>
    <row r="123" s="2" customFormat="1">
      <c r="A123" s="39"/>
      <c r="B123" s="40"/>
      <c r="C123" s="39"/>
      <c r="D123" s="179" t="s">
        <v>159</v>
      </c>
      <c r="E123" s="39"/>
      <c r="F123" s="180" t="s">
        <v>307</v>
      </c>
      <c r="G123" s="39"/>
      <c r="H123" s="39"/>
      <c r="I123" s="181"/>
      <c r="J123" s="39"/>
      <c r="K123" s="39"/>
      <c r="L123" s="40"/>
      <c r="M123" s="182"/>
      <c r="N123" s="183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159</v>
      </c>
      <c r="AU123" s="20" t="s">
        <v>81</v>
      </c>
    </row>
    <row r="124" s="2" customFormat="1">
      <c r="A124" s="39"/>
      <c r="B124" s="40"/>
      <c r="C124" s="39"/>
      <c r="D124" s="190" t="s">
        <v>265</v>
      </c>
      <c r="E124" s="39"/>
      <c r="F124" s="191" t="s">
        <v>308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265</v>
      </c>
      <c r="AU124" s="20" t="s">
        <v>81</v>
      </c>
    </row>
    <row r="125" s="13" customFormat="1">
      <c r="A125" s="13"/>
      <c r="B125" s="192"/>
      <c r="C125" s="13"/>
      <c r="D125" s="179" t="s">
        <v>267</v>
      </c>
      <c r="E125" s="193" t="s">
        <v>3</v>
      </c>
      <c r="F125" s="194" t="s">
        <v>79</v>
      </c>
      <c r="G125" s="13"/>
      <c r="H125" s="195">
        <v>1</v>
      </c>
      <c r="I125" s="196"/>
      <c r="J125" s="13"/>
      <c r="K125" s="13"/>
      <c r="L125" s="192"/>
      <c r="M125" s="197"/>
      <c r="N125" s="198"/>
      <c r="O125" s="198"/>
      <c r="P125" s="198"/>
      <c r="Q125" s="198"/>
      <c r="R125" s="198"/>
      <c r="S125" s="198"/>
      <c r="T125" s="19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3" t="s">
        <v>267</v>
      </c>
      <c r="AU125" s="193" t="s">
        <v>81</v>
      </c>
      <c r="AV125" s="13" t="s">
        <v>81</v>
      </c>
      <c r="AW125" s="13" t="s">
        <v>33</v>
      </c>
      <c r="AX125" s="13" t="s">
        <v>79</v>
      </c>
      <c r="AY125" s="193" t="s">
        <v>150</v>
      </c>
    </row>
    <row r="126" s="2" customFormat="1" ht="24.15" customHeight="1">
      <c r="A126" s="39"/>
      <c r="B126" s="165"/>
      <c r="C126" s="166" t="s">
        <v>202</v>
      </c>
      <c r="D126" s="166" t="s">
        <v>153</v>
      </c>
      <c r="E126" s="167" t="s">
        <v>309</v>
      </c>
      <c r="F126" s="168" t="s">
        <v>310</v>
      </c>
      <c r="G126" s="169" t="s">
        <v>233</v>
      </c>
      <c r="H126" s="170">
        <v>358</v>
      </c>
      <c r="I126" s="171"/>
      <c r="J126" s="172">
        <f>ROUND(I126*H126,2)</f>
        <v>0</v>
      </c>
      <c r="K126" s="168" t="s">
        <v>262</v>
      </c>
      <c r="L126" s="40"/>
      <c r="M126" s="173" t="s">
        <v>3</v>
      </c>
      <c r="N126" s="174" t="s">
        <v>42</v>
      </c>
      <c r="O126" s="73"/>
      <c r="P126" s="175">
        <f>O126*H126</f>
        <v>0</v>
      </c>
      <c r="Q126" s="175">
        <v>0</v>
      </c>
      <c r="R126" s="175">
        <f>Q126*H126</f>
        <v>0</v>
      </c>
      <c r="S126" s="175">
        <v>0.28999999999999998</v>
      </c>
      <c r="T126" s="176">
        <f>S126*H126</f>
        <v>103.81999999999999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169</v>
      </c>
      <c r="AT126" s="177" t="s">
        <v>153</v>
      </c>
      <c r="AU126" s="177" t="s">
        <v>81</v>
      </c>
      <c r="AY126" s="20" t="s">
        <v>150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79</v>
      </c>
      <c r="BK126" s="178">
        <f>ROUND(I126*H126,2)</f>
        <v>0</v>
      </c>
      <c r="BL126" s="20" t="s">
        <v>169</v>
      </c>
      <c r="BM126" s="177" t="s">
        <v>311</v>
      </c>
    </row>
    <row r="127" s="2" customFormat="1">
      <c r="A127" s="39"/>
      <c r="B127" s="40"/>
      <c r="C127" s="39"/>
      <c r="D127" s="179" t="s">
        <v>159</v>
      </c>
      <c r="E127" s="39"/>
      <c r="F127" s="180" t="s">
        <v>312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159</v>
      </c>
      <c r="AU127" s="20" t="s">
        <v>81</v>
      </c>
    </row>
    <row r="128" s="2" customFormat="1">
      <c r="A128" s="39"/>
      <c r="B128" s="40"/>
      <c r="C128" s="39"/>
      <c r="D128" s="190" t="s">
        <v>265</v>
      </c>
      <c r="E128" s="39"/>
      <c r="F128" s="191" t="s">
        <v>313</v>
      </c>
      <c r="G128" s="39"/>
      <c r="H128" s="39"/>
      <c r="I128" s="181"/>
      <c r="J128" s="39"/>
      <c r="K128" s="39"/>
      <c r="L128" s="40"/>
      <c r="M128" s="182"/>
      <c r="N128" s="18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265</v>
      </c>
      <c r="AU128" s="20" t="s">
        <v>81</v>
      </c>
    </row>
    <row r="129" s="13" customFormat="1">
      <c r="A129" s="13"/>
      <c r="B129" s="192"/>
      <c r="C129" s="13"/>
      <c r="D129" s="179" t="s">
        <v>267</v>
      </c>
      <c r="E129" s="193" t="s">
        <v>3</v>
      </c>
      <c r="F129" s="194" t="s">
        <v>314</v>
      </c>
      <c r="G129" s="13"/>
      <c r="H129" s="195">
        <v>358</v>
      </c>
      <c r="I129" s="196"/>
      <c r="J129" s="13"/>
      <c r="K129" s="13"/>
      <c r="L129" s="192"/>
      <c r="M129" s="197"/>
      <c r="N129" s="198"/>
      <c r="O129" s="198"/>
      <c r="P129" s="198"/>
      <c r="Q129" s="198"/>
      <c r="R129" s="198"/>
      <c r="S129" s="198"/>
      <c r="T129" s="19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3" t="s">
        <v>267</v>
      </c>
      <c r="AU129" s="193" t="s">
        <v>81</v>
      </c>
      <c r="AV129" s="13" t="s">
        <v>81</v>
      </c>
      <c r="AW129" s="13" t="s">
        <v>33</v>
      </c>
      <c r="AX129" s="13" t="s">
        <v>79</v>
      </c>
      <c r="AY129" s="193" t="s">
        <v>150</v>
      </c>
    </row>
    <row r="130" s="2" customFormat="1" ht="16.5" customHeight="1">
      <c r="A130" s="39"/>
      <c r="B130" s="165"/>
      <c r="C130" s="166" t="s">
        <v>208</v>
      </c>
      <c r="D130" s="166" t="s">
        <v>153</v>
      </c>
      <c r="E130" s="167" t="s">
        <v>315</v>
      </c>
      <c r="F130" s="168" t="s">
        <v>316</v>
      </c>
      <c r="G130" s="169" t="s">
        <v>317</v>
      </c>
      <c r="H130" s="170">
        <v>52</v>
      </c>
      <c r="I130" s="171"/>
      <c r="J130" s="172">
        <f>ROUND(I130*H130,2)</f>
        <v>0</v>
      </c>
      <c r="K130" s="168" t="s">
        <v>262</v>
      </c>
      <c r="L130" s="40"/>
      <c r="M130" s="173" t="s">
        <v>3</v>
      </c>
      <c r="N130" s="174" t="s">
        <v>42</v>
      </c>
      <c r="O130" s="73"/>
      <c r="P130" s="175">
        <f>O130*H130</f>
        <v>0</v>
      </c>
      <c r="Q130" s="175">
        <v>0</v>
      </c>
      <c r="R130" s="175">
        <f>Q130*H130</f>
        <v>0</v>
      </c>
      <c r="S130" s="175">
        <v>0.20499999999999999</v>
      </c>
      <c r="T130" s="176">
        <f>S130*H130</f>
        <v>10.66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77" t="s">
        <v>169</v>
      </c>
      <c r="AT130" s="177" t="s">
        <v>153</v>
      </c>
      <c r="AU130" s="177" t="s">
        <v>81</v>
      </c>
      <c r="AY130" s="20" t="s">
        <v>150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20" t="s">
        <v>79</v>
      </c>
      <c r="BK130" s="178">
        <f>ROUND(I130*H130,2)</f>
        <v>0</v>
      </c>
      <c r="BL130" s="20" t="s">
        <v>169</v>
      </c>
      <c r="BM130" s="177" t="s">
        <v>318</v>
      </c>
    </row>
    <row r="131" s="2" customFormat="1">
      <c r="A131" s="39"/>
      <c r="B131" s="40"/>
      <c r="C131" s="39"/>
      <c r="D131" s="179" t="s">
        <v>159</v>
      </c>
      <c r="E131" s="39"/>
      <c r="F131" s="180" t="s">
        <v>319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159</v>
      </c>
      <c r="AU131" s="20" t="s">
        <v>81</v>
      </c>
    </row>
    <row r="132" s="2" customFormat="1">
      <c r="A132" s="39"/>
      <c r="B132" s="40"/>
      <c r="C132" s="39"/>
      <c r="D132" s="190" t="s">
        <v>265</v>
      </c>
      <c r="E132" s="39"/>
      <c r="F132" s="191" t="s">
        <v>320</v>
      </c>
      <c r="G132" s="39"/>
      <c r="H132" s="39"/>
      <c r="I132" s="181"/>
      <c r="J132" s="39"/>
      <c r="K132" s="39"/>
      <c r="L132" s="40"/>
      <c r="M132" s="182"/>
      <c r="N132" s="18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265</v>
      </c>
      <c r="AU132" s="20" t="s">
        <v>81</v>
      </c>
    </row>
    <row r="133" s="13" customFormat="1">
      <c r="A133" s="13"/>
      <c r="B133" s="192"/>
      <c r="C133" s="13"/>
      <c r="D133" s="179" t="s">
        <v>267</v>
      </c>
      <c r="E133" s="193" t="s">
        <v>3</v>
      </c>
      <c r="F133" s="194" t="s">
        <v>321</v>
      </c>
      <c r="G133" s="13"/>
      <c r="H133" s="195">
        <v>52</v>
      </c>
      <c r="I133" s="196"/>
      <c r="J133" s="13"/>
      <c r="K133" s="13"/>
      <c r="L133" s="192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267</v>
      </c>
      <c r="AU133" s="193" t="s">
        <v>81</v>
      </c>
      <c r="AV133" s="13" t="s">
        <v>81</v>
      </c>
      <c r="AW133" s="13" t="s">
        <v>33</v>
      </c>
      <c r="AX133" s="13" t="s">
        <v>79</v>
      </c>
      <c r="AY133" s="193" t="s">
        <v>150</v>
      </c>
    </row>
    <row r="134" s="2" customFormat="1" ht="33" customHeight="1">
      <c r="A134" s="39"/>
      <c r="B134" s="165"/>
      <c r="C134" s="166" t="s">
        <v>9</v>
      </c>
      <c r="D134" s="166" t="s">
        <v>153</v>
      </c>
      <c r="E134" s="167" t="s">
        <v>322</v>
      </c>
      <c r="F134" s="168" t="s">
        <v>323</v>
      </c>
      <c r="G134" s="169" t="s">
        <v>324</v>
      </c>
      <c r="H134" s="170">
        <v>612.85000000000002</v>
      </c>
      <c r="I134" s="171"/>
      <c r="J134" s="172">
        <f>ROUND(I134*H134,2)</f>
        <v>0</v>
      </c>
      <c r="K134" s="168" t="s">
        <v>262</v>
      </c>
      <c r="L134" s="40"/>
      <c r="M134" s="173" t="s">
        <v>3</v>
      </c>
      <c r="N134" s="174" t="s">
        <v>42</v>
      </c>
      <c r="O134" s="73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77" t="s">
        <v>169</v>
      </c>
      <c r="AT134" s="177" t="s">
        <v>153</v>
      </c>
      <c r="AU134" s="177" t="s">
        <v>81</v>
      </c>
      <c r="AY134" s="20" t="s">
        <v>150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20" t="s">
        <v>79</v>
      </c>
      <c r="BK134" s="178">
        <f>ROUND(I134*H134,2)</f>
        <v>0</v>
      </c>
      <c r="BL134" s="20" t="s">
        <v>169</v>
      </c>
      <c r="BM134" s="177" t="s">
        <v>325</v>
      </c>
    </row>
    <row r="135" s="2" customFormat="1">
      <c r="A135" s="39"/>
      <c r="B135" s="40"/>
      <c r="C135" s="39"/>
      <c r="D135" s="179" t="s">
        <v>159</v>
      </c>
      <c r="E135" s="39"/>
      <c r="F135" s="180" t="s">
        <v>326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159</v>
      </c>
      <c r="AU135" s="20" t="s">
        <v>81</v>
      </c>
    </row>
    <row r="136" s="2" customFormat="1">
      <c r="A136" s="39"/>
      <c r="B136" s="40"/>
      <c r="C136" s="39"/>
      <c r="D136" s="190" t="s">
        <v>265</v>
      </c>
      <c r="E136" s="39"/>
      <c r="F136" s="191" t="s">
        <v>327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265</v>
      </c>
      <c r="AU136" s="20" t="s">
        <v>81</v>
      </c>
    </row>
    <row r="137" s="2" customFormat="1">
      <c r="A137" s="39"/>
      <c r="B137" s="40"/>
      <c r="C137" s="39"/>
      <c r="D137" s="179" t="s">
        <v>188</v>
      </c>
      <c r="E137" s="39"/>
      <c r="F137" s="184" t="s">
        <v>328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188</v>
      </c>
      <c r="AU137" s="20" t="s">
        <v>81</v>
      </c>
    </row>
    <row r="138" s="13" customFormat="1">
      <c r="A138" s="13"/>
      <c r="B138" s="192"/>
      <c r="C138" s="13"/>
      <c r="D138" s="179" t="s">
        <v>267</v>
      </c>
      <c r="E138" s="193" t="s">
        <v>227</v>
      </c>
      <c r="F138" s="194" t="s">
        <v>329</v>
      </c>
      <c r="G138" s="13"/>
      <c r="H138" s="195">
        <v>612.85000000000002</v>
      </c>
      <c r="I138" s="196"/>
      <c r="J138" s="13"/>
      <c r="K138" s="13"/>
      <c r="L138" s="192"/>
      <c r="M138" s="197"/>
      <c r="N138" s="198"/>
      <c r="O138" s="198"/>
      <c r="P138" s="198"/>
      <c r="Q138" s="198"/>
      <c r="R138" s="198"/>
      <c r="S138" s="198"/>
      <c r="T138" s="19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3" t="s">
        <v>267</v>
      </c>
      <c r="AU138" s="193" t="s">
        <v>81</v>
      </c>
      <c r="AV138" s="13" t="s">
        <v>81</v>
      </c>
      <c r="AW138" s="13" t="s">
        <v>33</v>
      </c>
      <c r="AX138" s="13" t="s">
        <v>79</v>
      </c>
      <c r="AY138" s="193" t="s">
        <v>150</v>
      </c>
    </row>
    <row r="139" s="2" customFormat="1" ht="37.8" customHeight="1">
      <c r="A139" s="39"/>
      <c r="B139" s="165"/>
      <c r="C139" s="166" t="s">
        <v>330</v>
      </c>
      <c r="D139" s="166" t="s">
        <v>153</v>
      </c>
      <c r="E139" s="167" t="s">
        <v>331</v>
      </c>
      <c r="F139" s="168" t="s">
        <v>332</v>
      </c>
      <c r="G139" s="169" t="s">
        <v>324</v>
      </c>
      <c r="H139" s="170">
        <v>853.39999999999998</v>
      </c>
      <c r="I139" s="171"/>
      <c r="J139" s="172">
        <f>ROUND(I139*H139,2)</f>
        <v>0</v>
      </c>
      <c r="K139" s="168" t="s">
        <v>262</v>
      </c>
      <c r="L139" s="40"/>
      <c r="M139" s="173" t="s">
        <v>3</v>
      </c>
      <c r="N139" s="174" t="s">
        <v>42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77" t="s">
        <v>169</v>
      </c>
      <c r="AT139" s="177" t="s">
        <v>153</v>
      </c>
      <c r="AU139" s="177" t="s">
        <v>81</v>
      </c>
      <c r="AY139" s="20" t="s">
        <v>150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20" t="s">
        <v>79</v>
      </c>
      <c r="BK139" s="178">
        <f>ROUND(I139*H139,2)</f>
        <v>0</v>
      </c>
      <c r="BL139" s="20" t="s">
        <v>169</v>
      </c>
      <c r="BM139" s="177" t="s">
        <v>333</v>
      </c>
    </row>
    <row r="140" s="2" customFormat="1">
      <c r="A140" s="39"/>
      <c r="B140" s="40"/>
      <c r="C140" s="39"/>
      <c r="D140" s="179" t="s">
        <v>159</v>
      </c>
      <c r="E140" s="39"/>
      <c r="F140" s="180" t="s">
        <v>334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159</v>
      </c>
      <c r="AU140" s="20" t="s">
        <v>81</v>
      </c>
    </row>
    <row r="141" s="2" customFormat="1">
      <c r="A141" s="39"/>
      <c r="B141" s="40"/>
      <c r="C141" s="39"/>
      <c r="D141" s="190" t="s">
        <v>265</v>
      </c>
      <c r="E141" s="39"/>
      <c r="F141" s="191" t="s">
        <v>335</v>
      </c>
      <c r="G141" s="39"/>
      <c r="H141" s="39"/>
      <c r="I141" s="181"/>
      <c r="J141" s="39"/>
      <c r="K141" s="39"/>
      <c r="L141" s="40"/>
      <c r="M141" s="182"/>
      <c r="N141" s="183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265</v>
      </c>
      <c r="AU141" s="20" t="s">
        <v>81</v>
      </c>
    </row>
    <row r="142" s="13" customFormat="1">
      <c r="A142" s="13"/>
      <c r="B142" s="192"/>
      <c r="C142" s="13"/>
      <c r="D142" s="179" t="s">
        <v>267</v>
      </c>
      <c r="E142" s="193" t="s">
        <v>229</v>
      </c>
      <c r="F142" s="194" t="s">
        <v>230</v>
      </c>
      <c r="G142" s="13"/>
      <c r="H142" s="195">
        <v>853.39999999999998</v>
      </c>
      <c r="I142" s="196"/>
      <c r="J142" s="13"/>
      <c r="K142" s="13"/>
      <c r="L142" s="192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267</v>
      </c>
      <c r="AU142" s="193" t="s">
        <v>81</v>
      </c>
      <c r="AV142" s="13" t="s">
        <v>81</v>
      </c>
      <c r="AW142" s="13" t="s">
        <v>33</v>
      </c>
      <c r="AX142" s="13" t="s">
        <v>79</v>
      </c>
      <c r="AY142" s="193" t="s">
        <v>150</v>
      </c>
    </row>
    <row r="143" s="2" customFormat="1" ht="33" customHeight="1">
      <c r="A143" s="39"/>
      <c r="B143" s="165"/>
      <c r="C143" s="166" t="s">
        <v>336</v>
      </c>
      <c r="D143" s="166" t="s">
        <v>153</v>
      </c>
      <c r="E143" s="167" t="s">
        <v>337</v>
      </c>
      <c r="F143" s="168" t="s">
        <v>338</v>
      </c>
      <c r="G143" s="169" t="s">
        <v>324</v>
      </c>
      <c r="H143" s="170">
        <v>33.280000000000001</v>
      </c>
      <c r="I143" s="171"/>
      <c r="J143" s="172">
        <f>ROUND(I143*H143,2)</f>
        <v>0</v>
      </c>
      <c r="K143" s="168" t="s">
        <v>262</v>
      </c>
      <c r="L143" s="40"/>
      <c r="M143" s="173" t="s">
        <v>3</v>
      </c>
      <c r="N143" s="174" t="s">
        <v>42</v>
      </c>
      <c r="O143" s="73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7" t="s">
        <v>169</v>
      </c>
      <c r="AT143" s="177" t="s">
        <v>153</v>
      </c>
      <c r="AU143" s="177" t="s">
        <v>81</v>
      </c>
      <c r="AY143" s="20" t="s">
        <v>150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0" t="s">
        <v>79</v>
      </c>
      <c r="BK143" s="178">
        <f>ROUND(I143*H143,2)</f>
        <v>0</v>
      </c>
      <c r="BL143" s="20" t="s">
        <v>169</v>
      </c>
      <c r="BM143" s="177" t="s">
        <v>339</v>
      </c>
    </row>
    <row r="144" s="2" customFormat="1">
      <c r="A144" s="39"/>
      <c r="B144" s="40"/>
      <c r="C144" s="39"/>
      <c r="D144" s="179" t="s">
        <v>159</v>
      </c>
      <c r="E144" s="39"/>
      <c r="F144" s="180" t="s">
        <v>340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159</v>
      </c>
      <c r="AU144" s="20" t="s">
        <v>81</v>
      </c>
    </row>
    <row r="145" s="2" customFormat="1">
      <c r="A145" s="39"/>
      <c r="B145" s="40"/>
      <c r="C145" s="39"/>
      <c r="D145" s="190" t="s">
        <v>265</v>
      </c>
      <c r="E145" s="39"/>
      <c r="F145" s="191" t="s">
        <v>341</v>
      </c>
      <c r="G145" s="39"/>
      <c r="H145" s="39"/>
      <c r="I145" s="181"/>
      <c r="J145" s="39"/>
      <c r="K145" s="39"/>
      <c r="L145" s="40"/>
      <c r="M145" s="182"/>
      <c r="N145" s="183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265</v>
      </c>
      <c r="AU145" s="20" t="s">
        <v>81</v>
      </c>
    </row>
    <row r="146" s="13" customFormat="1">
      <c r="A146" s="13"/>
      <c r="B146" s="192"/>
      <c r="C146" s="13"/>
      <c r="D146" s="179" t="s">
        <v>267</v>
      </c>
      <c r="E146" s="193" t="s">
        <v>239</v>
      </c>
      <c r="F146" s="194" t="s">
        <v>342</v>
      </c>
      <c r="G146" s="13"/>
      <c r="H146" s="195">
        <v>33.280000000000001</v>
      </c>
      <c r="I146" s="196"/>
      <c r="J146" s="13"/>
      <c r="K146" s="13"/>
      <c r="L146" s="192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267</v>
      </c>
      <c r="AU146" s="193" t="s">
        <v>81</v>
      </c>
      <c r="AV146" s="13" t="s">
        <v>81</v>
      </c>
      <c r="AW146" s="13" t="s">
        <v>33</v>
      </c>
      <c r="AX146" s="13" t="s">
        <v>79</v>
      </c>
      <c r="AY146" s="193" t="s">
        <v>150</v>
      </c>
    </row>
    <row r="147" s="14" customFormat="1">
      <c r="A147" s="14"/>
      <c r="B147" s="200"/>
      <c r="C147" s="14"/>
      <c r="D147" s="179" t="s">
        <v>267</v>
      </c>
      <c r="E147" s="201" t="s">
        <v>3</v>
      </c>
      <c r="F147" s="202" t="s">
        <v>343</v>
      </c>
      <c r="G147" s="14"/>
      <c r="H147" s="201" t="s">
        <v>3</v>
      </c>
      <c r="I147" s="203"/>
      <c r="J147" s="14"/>
      <c r="K147" s="14"/>
      <c r="L147" s="200"/>
      <c r="M147" s="204"/>
      <c r="N147" s="205"/>
      <c r="O147" s="205"/>
      <c r="P147" s="205"/>
      <c r="Q147" s="205"/>
      <c r="R147" s="205"/>
      <c r="S147" s="205"/>
      <c r="T147" s="20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1" t="s">
        <v>267</v>
      </c>
      <c r="AU147" s="201" t="s">
        <v>81</v>
      </c>
      <c r="AV147" s="14" t="s">
        <v>79</v>
      </c>
      <c r="AW147" s="14" t="s">
        <v>33</v>
      </c>
      <c r="AX147" s="14" t="s">
        <v>71</v>
      </c>
      <c r="AY147" s="201" t="s">
        <v>150</v>
      </c>
    </row>
    <row r="148" s="2" customFormat="1" ht="24.15" customHeight="1">
      <c r="A148" s="39"/>
      <c r="B148" s="165"/>
      <c r="C148" s="166" t="s">
        <v>344</v>
      </c>
      <c r="D148" s="166" t="s">
        <v>153</v>
      </c>
      <c r="E148" s="167" t="s">
        <v>345</v>
      </c>
      <c r="F148" s="168" t="s">
        <v>346</v>
      </c>
      <c r="G148" s="169" t="s">
        <v>324</v>
      </c>
      <c r="H148" s="170">
        <v>125</v>
      </c>
      <c r="I148" s="171"/>
      <c r="J148" s="172">
        <f>ROUND(I148*H148,2)</f>
        <v>0</v>
      </c>
      <c r="K148" s="168" t="s">
        <v>262</v>
      </c>
      <c r="L148" s="40"/>
      <c r="M148" s="173" t="s">
        <v>3</v>
      </c>
      <c r="N148" s="174" t="s">
        <v>42</v>
      </c>
      <c r="O148" s="73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7" t="s">
        <v>169</v>
      </c>
      <c r="AT148" s="177" t="s">
        <v>153</v>
      </c>
      <c r="AU148" s="177" t="s">
        <v>81</v>
      </c>
      <c r="AY148" s="20" t="s">
        <v>150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20" t="s">
        <v>79</v>
      </c>
      <c r="BK148" s="178">
        <f>ROUND(I148*H148,2)</f>
        <v>0</v>
      </c>
      <c r="BL148" s="20" t="s">
        <v>169</v>
      </c>
      <c r="BM148" s="177" t="s">
        <v>347</v>
      </c>
    </row>
    <row r="149" s="2" customFormat="1">
      <c r="A149" s="39"/>
      <c r="B149" s="40"/>
      <c r="C149" s="39"/>
      <c r="D149" s="179" t="s">
        <v>159</v>
      </c>
      <c r="E149" s="39"/>
      <c r="F149" s="180" t="s">
        <v>348</v>
      </c>
      <c r="G149" s="39"/>
      <c r="H149" s="39"/>
      <c r="I149" s="181"/>
      <c r="J149" s="39"/>
      <c r="K149" s="39"/>
      <c r="L149" s="40"/>
      <c r="M149" s="182"/>
      <c r="N149" s="183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159</v>
      </c>
      <c r="AU149" s="20" t="s">
        <v>81</v>
      </c>
    </row>
    <row r="150" s="2" customFormat="1">
      <c r="A150" s="39"/>
      <c r="B150" s="40"/>
      <c r="C150" s="39"/>
      <c r="D150" s="190" t="s">
        <v>265</v>
      </c>
      <c r="E150" s="39"/>
      <c r="F150" s="191" t="s">
        <v>349</v>
      </c>
      <c r="G150" s="39"/>
      <c r="H150" s="39"/>
      <c r="I150" s="181"/>
      <c r="J150" s="39"/>
      <c r="K150" s="39"/>
      <c r="L150" s="40"/>
      <c r="M150" s="182"/>
      <c r="N150" s="183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265</v>
      </c>
      <c r="AU150" s="20" t="s">
        <v>81</v>
      </c>
    </row>
    <row r="151" s="13" customFormat="1">
      <c r="A151" s="13"/>
      <c r="B151" s="192"/>
      <c r="C151" s="13"/>
      <c r="D151" s="179" t="s">
        <v>267</v>
      </c>
      <c r="E151" s="193" t="s">
        <v>223</v>
      </c>
      <c r="F151" s="194" t="s">
        <v>224</v>
      </c>
      <c r="G151" s="13"/>
      <c r="H151" s="195">
        <v>125</v>
      </c>
      <c r="I151" s="196"/>
      <c r="J151" s="13"/>
      <c r="K151" s="13"/>
      <c r="L151" s="192"/>
      <c r="M151" s="197"/>
      <c r="N151" s="198"/>
      <c r="O151" s="198"/>
      <c r="P151" s="198"/>
      <c r="Q151" s="198"/>
      <c r="R151" s="198"/>
      <c r="S151" s="198"/>
      <c r="T151" s="19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3" t="s">
        <v>267</v>
      </c>
      <c r="AU151" s="193" t="s">
        <v>81</v>
      </c>
      <c r="AV151" s="13" t="s">
        <v>81</v>
      </c>
      <c r="AW151" s="13" t="s">
        <v>33</v>
      </c>
      <c r="AX151" s="13" t="s">
        <v>79</v>
      </c>
      <c r="AY151" s="193" t="s">
        <v>150</v>
      </c>
    </row>
    <row r="152" s="2" customFormat="1" ht="24.15" customHeight="1">
      <c r="A152" s="39"/>
      <c r="B152" s="165"/>
      <c r="C152" s="166" t="s">
        <v>350</v>
      </c>
      <c r="D152" s="166" t="s">
        <v>153</v>
      </c>
      <c r="E152" s="167" t="s">
        <v>351</v>
      </c>
      <c r="F152" s="168" t="s">
        <v>352</v>
      </c>
      <c r="G152" s="169" t="s">
        <v>324</v>
      </c>
      <c r="H152" s="170">
        <v>45</v>
      </c>
      <c r="I152" s="171"/>
      <c r="J152" s="172">
        <f>ROUND(I152*H152,2)</f>
        <v>0</v>
      </c>
      <c r="K152" s="168" t="s">
        <v>262</v>
      </c>
      <c r="L152" s="40"/>
      <c r="M152" s="173" t="s">
        <v>3</v>
      </c>
      <c r="N152" s="174" t="s">
        <v>42</v>
      </c>
      <c r="O152" s="73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77" t="s">
        <v>169</v>
      </c>
      <c r="AT152" s="177" t="s">
        <v>153</v>
      </c>
      <c r="AU152" s="177" t="s">
        <v>81</v>
      </c>
      <c r="AY152" s="20" t="s">
        <v>150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20" t="s">
        <v>79</v>
      </c>
      <c r="BK152" s="178">
        <f>ROUND(I152*H152,2)</f>
        <v>0</v>
      </c>
      <c r="BL152" s="20" t="s">
        <v>169</v>
      </c>
      <c r="BM152" s="177" t="s">
        <v>353</v>
      </c>
    </row>
    <row r="153" s="2" customFormat="1">
      <c r="A153" s="39"/>
      <c r="B153" s="40"/>
      <c r="C153" s="39"/>
      <c r="D153" s="179" t="s">
        <v>159</v>
      </c>
      <c r="E153" s="39"/>
      <c r="F153" s="180" t="s">
        <v>354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159</v>
      </c>
      <c r="AU153" s="20" t="s">
        <v>81</v>
      </c>
    </row>
    <row r="154" s="2" customFormat="1">
      <c r="A154" s="39"/>
      <c r="B154" s="40"/>
      <c r="C154" s="39"/>
      <c r="D154" s="190" t="s">
        <v>265</v>
      </c>
      <c r="E154" s="39"/>
      <c r="F154" s="191" t="s">
        <v>355</v>
      </c>
      <c r="G154" s="39"/>
      <c r="H154" s="39"/>
      <c r="I154" s="181"/>
      <c r="J154" s="39"/>
      <c r="K154" s="39"/>
      <c r="L154" s="40"/>
      <c r="M154" s="182"/>
      <c r="N154" s="183"/>
      <c r="O154" s="73"/>
      <c r="P154" s="73"/>
      <c r="Q154" s="73"/>
      <c r="R154" s="73"/>
      <c r="S154" s="73"/>
      <c r="T154" s="7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20" t="s">
        <v>265</v>
      </c>
      <c r="AU154" s="20" t="s">
        <v>81</v>
      </c>
    </row>
    <row r="155" s="2" customFormat="1">
      <c r="A155" s="39"/>
      <c r="B155" s="40"/>
      <c r="C155" s="39"/>
      <c r="D155" s="179" t="s">
        <v>188</v>
      </c>
      <c r="E155" s="39"/>
      <c r="F155" s="184" t="s">
        <v>356</v>
      </c>
      <c r="G155" s="39"/>
      <c r="H155" s="39"/>
      <c r="I155" s="181"/>
      <c r="J155" s="39"/>
      <c r="K155" s="39"/>
      <c r="L155" s="40"/>
      <c r="M155" s="182"/>
      <c r="N155" s="183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188</v>
      </c>
      <c r="AU155" s="20" t="s">
        <v>81</v>
      </c>
    </row>
    <row r="156" s="13" customFormat="1">
      <c r="A156" s="13"/>
      <c r="B156" s="192"/>
      <c r="C156" s="13"/>
      <c r="D156" s="179" t="s">
        <v>267</v>
      </c>
      <c r="E156" s="193" t="s">
        <v>247</v>
      </c>
      <c r="F156" s="194" t="s">
        <v>248</v>
      </c>
      <c r="G156" s="13"/>
      <c r="H156" s="195">
        <v>45</v>
      </c>
      <c r="I156" s="196"/>
      <c r="J156" s="13"/>
      <c r="K156" s="13"/>
      <c r="L156" s="192"/>
      <c r="M156" s="197"/>
      <c r="N156" s="198"/>
      <c r="O156" s="198"/>
      <c r="P156" s="198"/>
      <c r="Q156" s="198"/>
      <c r="R156" s="198"/>
      <c r="S156" s="198"/>
      <c r="T156" s="19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3" t="s">
        <v>267</v>
      </c>
      <c r="AU156" s="193" t="s">
        <v>81</v>
      </c>
      <c r="AV156" s="13" t="s">
        <v>81</v>
      </c>
      <c r="AW156" s="13" t="s">
        <v>33</v>
      </c>
      <c r="AX156" s="13" t="s">
        <v>79</v>
      </c>
      <c r="AY156" s="193" t="s">
        <v>150</v>
      </c>
    </row>
    <row r="157" s="2" customFormat="1" ht="24.15" customHeight="1">
      <c r="A157" s="39"/>
      <c r="B157" s="165"/>
      <c r="C157" s="166" t="s">
        <v>357</v>
      </c>
      <c r="D157" s="166" t="s">
        <v>153</v>
      </c>
      <c r="E157" s="167" t="s">
        <v>358</v>
      </c>
      <c r="F157" s="168" t="s">
        <v>359</v>
      </c>
      <c r="G157" s="169" t="s">
        <v>233</v>
      </c>
      <c r="H157" s="170">
        <v>1225.7000000000001</v>
      </c>
      <c r="I157" s="171"/>
      <c r="J157" s="172">
        <f>ROUND(I157*H157,2)</f>
        <v>0</v>
      </c>
      <c r="K157" s="168" t="s">
        <v>262</v>
      </c>
      <c r="L157" s="40"/>
      <c r="M157" s="173" t="s">
        <v>3</v>
      </c>
      <c r="N157" s="174" t="s">
        <v>42</v>
      </c>
      <c r="O157" s="73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77" t="s">
        <v>169</v>
      </c>
      <c r="AT157" s="177" t="s">
        <v>153</v>
      </c>
      <c r="AU157" s="177" t="s">
        <v>81</v>
      </c>
      <c r="AY157" s="20" t="s">
        <v>150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20" t="s">
        <v>79</v>
      </c>
      <c r="BK157" s="178">
        <f>ROUND(I157*H157,2)</f>
        <v>0</v>
      </c>
      <c r="BL157" s="20" t="s">
        <v>169</v>
      </c>
      <c r="BM157" s="177" t="s">
        <v>360</v>
      </c>
    </row>
    <row r="158" s="2" customFormat="1">
      <c r="A158" s="39"/>
      <c r="B158" s="40"/>
      <c r="C158" s="39"/>
      <c r="D158" s="179" t="s">
        <v>159</v>
      </c>
      <c r="E158" s="39"/>
      <c r="F158" s="180" t="s">
        <v>361</v>
      </c>
      <c r="G158" s="39"/>
      <c r="H158" s="39"/>
      <c r="I158" s="181"/>
      <c r="J158" s="39"/>
      <c r="K158" s="39"/>
      <c r="L158" s="40"/>
      <c r="M158" s="182"/>
      <c r="N158" s="183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159</v>
      </c>
      <c r="AU158" s="20" t="s">
        <v>81</v>
      </c>
    </row>
    <row r="159" s="2" customFormat="1">
      <c r="A159" s="39"/>
      <c r="B159" s="40"/>
      <c r="C159" s="39"/>
      <c r="D159" s="190" t="s">
        <v>265</v>
      </c>
      <c r="E159" s="39"/>
      <c r="F159" s="191" t="s">
        <v>362</v>
      </c>
      <c r="G159" s="39"/>
      <c r="H159" s="39"/>
      <c r="I159" s="181"/>
      <c r="J159" s="39"/>
      <c r="K159" s="39"/>
      <c r="L159" s="40"/>
      <c r="M159" s="182"/>
      <c r="N159" s="183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20" t="s">
        <v>265</v>
      </c>
      <c r="AU159" s="20" t="s">
        <v>81</v>
      </c>
    </row>
    <row r="160" s="13" customFormat="1">
      <c r="A160" s="13"/>
      <c r="B160" s="192"/>
      <c r="C160" s="13"/>
      <c r="D160" s="179" t="s">
        <v>267</v>
      </c>
      <c r="E160" s="193" t="s">
        <v>3</v>
      </c>
      <c r="F160" s="194" t="s">
        <v>231</v>
      </c>
      <c r="G160" s="13"/>
      <c r="H160" s="195">
        <v>1225.7000000000001</v>
      </c>
      <c r="I160" s="196"/>
      <c r="J160" s="13"/>
      <c r="K160" s="13"/>
      <c r="L160" s="192"/>
      <c r="M160" s="197"/>
      <c r="N160" s="198"/>
      <c r="O160" s="198"/>
      <c r="P160" s="198"/>
      <c r="Q160" s="198"/>
      <c r="R160" s="198"/>
      <c r="S160" s="198"/>
      <c r="T160" s="19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3" t="s">
        <v>267</v>
      </c>
      <c r="AU160" s="193" t="s">
        <v>81</v>
      </c>
      <c r="AV160" s="13" t="s">
        <v>81</v>
      </c>
      <c r="AW160" s="13" t="s">
        <v>33</v>
      </c>
      <c r="AX160" s="13" t="s">
        <v>79</v>
      </c>
      <c r="AY160" s="193" t="s">
        <v>150</v>
      </c>
    </row>
    <row r="161" s="14" customFormat="1">
      <c r="A161" s="14"/>
      <c r="B161" s="200"/>
      <c r="C161" s="14"/>
      <c r="D161" s="179" t="s">
        <v>267</v>
      </c>
      <c r="E161" s="201" t="s">
        <v>3</v>
      </c>
      <c r="F161" s="202" t="s">
        <v>363</v>
      </c>
      <c r="G161" s="14"/>
      <c r="H161" s="201" t="s">
        <v>3</v>
      </c>
      <c r="I161" s="203"/>
      <c r="J161" s="14"/>
      <c r="K161" s="14"/>
      <c r="L161" s="200"/>
      <c r="M161" s="204"/>
      <c r="N161" s="205"/>
      <c r="O161" s="205"/>
      <c r="P161" s="205"/>
      <c r="Q161" s="205"/>
      <c r="R161" s="205"/>
      <c r="S161" s="205"/>
      <c r="T161" s="20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1" t="s">
        <v>267</v>
      </c>
      <c r="AU161" s="201" t="s">
        <v>81</v>
      </c>
      <c r="AV161" s="14" t="s">
        <v>79</v>
      </c>
      <c r="AW161" s="14" t="s">
        <v>33</v>
      </c>
      <c r="AX161" s="14" t="s">
        <v>71</v>
      </c>
      <c r="AY161" s="201" t="s">
        <v>150</v>
      </c>
    </row>
    <row r="162" s="2" customFormat="1" ht="24.15" customHeight="1">
      <c r="A162" s="39"/>
      <c r="B162" s="165"/>
      <c r="C162" s="166" t="s">
        <v>364</v>
      </c>
      <c r="D162" s="166" t="s">
        <v>153</v>
      </c>
      <c r="E162" s="167" t="s">
        <v>365</v>
      </c>
      <c r="F162" s="168" t="s">
        <v>366</v>
      </c>
      <c r="G162" s="169" t="s">
        <v>233</v>
      </c>
      <c r="H162" s="170">
        <v>606</v>
      </c>
      <c r="I162" s="171"/>
      <c r="J162" s="172">
        <f>ROUND(I162*H162,2)</f>
        <v>0</v>
      </c>
      <c r="K162" s="168" t="s">
        <v>262</v>
      </c>
      <c r="L162" s="40"/>
      <c r="M162" s="173" t="s">
        <v>3</v>
      </c>
      <c r="N162" s="174" t="s">
        <v>42</v>
      </c>
      <c r="O162" s="73"/>
      <c r="P162" s="175">
        <f>O162*H162</f>
        <v>0</v>
      </c>
      <c r="Q162" s="175">
        <v>0</v>
      </c>
      <c r="R162" s="175">
        <f>Q162*H162</f>
        <v>0</v>
      </c>
      <c r="S162" s="175">
        <v>0</v>
      </c>
      <c r="T162" s="17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77" t="s">
        <v>169</v>
      </c>
      <c r="AT162" s="177" t="s">
        <v>153</v>
      </c>
      <c r="AU162" s="177" t="s">
        <v>81</v>
      </c>
      <c r="AY162" s="20" t="s">
        <v>150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20" t="s">
        <v>79</v>
      </c>
      <c r="BK162" s="178">
        <f>ROUND(I162*H162,2)</f>
        <v>0</v>
      </c>
      <c r="BL162" s="20" t="s">
        <v>169</v>
      </c>
      <c r="BM162" s="177" t="s">
        <v>367</v>
      </c>
    </row>
    <row r="163" s="2" customFormat="1">
      <c r="A163" s="39"/>
      <c r="B163" s="40"/>
      <c r="C163" s="39"/>
      <c r="D163" s="179" t="s">
        <v>159</v>
      </c>
      <c r="E163" s="39"/>
      <c r="F163" s="180" t="s">
        <v>368</v>
      </c>
      <c r="G163" s="39"/>
      <c r="H163" s="39"/>
      <c r="I163" s="181"/>
      <c r="J163" s="39"/>
      <c r="K163" s="39"/>
      <c r="L163" s="40"/>
      <c r="M163" s="182"/>
      <c r="N163" s="183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20" t="s">
        <v>159</v>
      </c>
      <c r="AU163" s="20" t="s">
        <v>81</v>
      </c>
    </row>
    <row r="164" s="2" customFormat="1">
      <c r="A164" s="39"/>
      <c r="B164" s="40"/>
      <c r="C164" s="39"/>
      <c r="D164" s="190" t="s">
        <v>265</v>
      </c>
      <c r="E164" s="39"/>
      <c r="F164" s="191" t="s">
        <v>369</v>
      </c>
      <c r="G164" s="39"/>
      <c r="H164" s="39"/>
      <c r="I164" s="181"/>
      <c r="J164" s="39"/>
      <c r="K164" s="39"/>
      <c r="L164" s="40"/>
      <c r="M164" s="182"/>
      <c r="N164" s="183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265</v>
      </c>
      <c r="AU164" s="20" t="s">
        <v>81</v>
      </c>
    </row>
    <row r="165" s="13" customFormat="1">
      <c r="A165" s="13"/>
      <c r="B165" s="192"/>
      <c r="C165" s="13"/>
      <c r="D165" s="179" t="s">
        <v>267</v>
      </c>
      <c r="E165" s="193" t="s">
        <v>241</v>
      </c>
      <c r="F165" s="194" t="s">
        <v>243</v>
      </c>
      <c r="G165" s="13"/>
      <c r="H165" s="195">
        <v>606</v>
      </c>
      <c r="I165" s="196"/>
      <c r="J165" s="13"/>
      <c r="K165" s="13"/>
      <c r="L165" s="192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3" t="s">
        <v>267</v>
      </c>
      <c r="AU165" s="193" t="s">
        <v>81</v>
      </c>
      <c r="AV165" s="13" t="s">
        <v>81</v>
      </c>
      <c r="AW165" s="13" t="s">
        <v>33</v>
      </c>
      <c r="AX165" s="13" t="s">
        <v>79</v>
      </c>
      <c r="AY165" s="193" t="s">
        <v>150</v>
      </c>
    </row>
    <row r="166" s="14" customFormat="1">
      <c r="A166" s="14"/>
      <c r="B166" s="200"/>
      <c r="C166" s="14"/>
      <c r="D166" s="179" t="s">
        <v>267</v>
      </c>
      <c r="E166" s="201" t="s">
        <v>3</v>
      </c>
      <c r="F166" s="202" t="s">
        <v>370</v>
      </c>
      <c r="G166" s="14"/>
      <c r="H166" s="201" t="s">
        <v>3</v>
      </c>
      <c r="I166" s="203"/>
      <c r="J166" s="14"/>
      <c r="K166" s="14"/>
      <c r="L166" s="200"/>
      <c r="M166" s="204"/>
      <c r="N166" s="205"/>
      <c r="O166" s="205"/>
      <c r="P166" s="205"/>
      <c r="Q166" s="205"/>
      <c r="R166" s="205"/>
      <c r="S166" s="205"/>
      <c r="T166" s="20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1" t="s">
        <v>267</v>
      </c>
      <c r="AU166" s="201" t="s">
        <v>81</v>
      </c>
      <c r="AV166" s="14" t="s">
        <v>79</v>
      </c>
      <c r="AW166" s="14" t="s">
        <v>33</v>
      </c>
      <c r="AX166" s="14" t="s">
        <v>71</v>
      </c>
      <c r="AY166" s="201" t="s">
        <v>150</v>
      </c>
    </row>
    <row r="167" s="2" customFormat="1" ht="16.5" customHeight="1">
      <c r="A167" s="39"/>
      <c r="B167" s="165"/>
      <c r="C167" s="207" t="s">
        <v>371</v>
      </c>
      <c r="D167" s="207" t="s">
        <v>372</v>
      </c>
      <c r="E167" s="208" t="s">
        <v>373</v>
      </c>
      <c r="F167" s="209" t="s">
        <v>374</v>
      </c>
      <c r="G167" s="210" t="s">
        <v>375</v>
      </c>
      <c r="H167" s="211">
        <v>30.300000000000001</v>
      </c>
      <c r="I167" s="212"/>
      <c r="J167" s="213">
        <f>ROUND(I167*H167,2)</f>
        <v>0</v>
      </c>
      <c r="K167" s="209" t="s">
        <v>262</v>
      </c>
      <c r="L167" s="214"/>
      <c r="M167" s="215" t="s">
        <v>3</v>
      </c>
      <c r="N167" s="216" t="s">
        <v>42</v>
      </c>
      <c r="O167" s="73"/>
      <c r="P167" s="175">
        <f>O167*H167</f>
        <v>0</v>
      </c>
      <c r="Q167" s="175">
        <v>0.001</v>
      </c>
      <c r="R167" s="175">
        <f>Q167*H167</f>
        <v>0.030300000000000001</v>
      </c>
      <c r="S167" s="175">
        <v>0</v>
      </c>
      <c r="T167" s="17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177" t="s">
        <v>192</v>
      </c>
      <c r="AT167" s="177" t="s">
        <v>372</v>
      </c>
      <c r="AU167" s="177" t="s">
        <v>81</v>
      </c>
      <c r="AY167" s="20" t="s">
        <v>150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20" t="s">
        <v>79</v>
      </c>
      <c r="BK167" s="178">
        <f>ROUND(I167*H167,2)</f>
        <v>0</v>
      </c>
      <c r="BL167" s="20" t="s">
        <v>169</v>
      </c>
      <c r="BM167" s="177" t="s">
        <v>376</v>
      </c>
    </row>
    <row r="168" s="2" customFormat="1">
      <c r="A168" s="39"/>
      <c r="B168" s="40"/>
      <c r="C168" s="39"/>
      <c r="D168" s="179" t="s">
        <v>159</v>
      </c>
      <c r="E168" s="39"/>
      <c r="F168" s="180" t="s">
        <v>374</v>
      </c>
      <c r="G168" s="39"/>
      <c r="H168" s="39"/>
      <c r="I168" s="181"/>
      <c r="J168" s="39"/>
      <c r="K168" s="39"/>
      <c r="L168" s="40"/>
      <c r="M168" s="182"/>
      <c r="N168" s="183"/>
      <c r="O168" s="73"/>
      <c r="P168" s="73"/>
      <c r="Q168" s="73"/>
      <c r="R168" s="73"/>
      <c r="S168" s="73"/>
      <c r="T168" s="74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20" t="s">
        <v>159</v>
      </c>
      <c r="AU168" s="20" t="s">
        <v>81</v>
      </c>
    </row>
    <row r="169" s="13" customFormat="1">
      <c r="A169" s="13"/>
      <c r="B169" s="192"/>
      <c r="C169" s="13"/>
      <c r="D169" s="179" t="s">
        <v>267</v>
      </c>
      <c r="E169" s="193" t="s">
        <v>3</v>
      </c>
      <c r="F169" s="194" t="s">
        <v>377</v>
      </c>
      <c r="G169" s="13"/>
      <c r="H169" s="195">
        <v>30.300000000000001</v>
      </c>
      <c r="I169" s="196"/>
      <c r="J169" s="13"/>
      <c r="K169" s="13"/>
      <c r="L169" s="192"/>
      <c r="M169" s="197"/>
      <c r="N169" s="198"/>
      <c r="O169" s="198"/>
      <c r="P169" s="198"/>
      <c r="Q169" s="198"/>
      <c r="R169" s="198"/>
      <c r="S169" s="198"/>
      <c r="T169" s="19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3" t="s">
        <v>267</v>
      </c>
      <c r="AU169" s="193" t="s">
        <v>81</v>
      </c>
      <c r="AV169" s="13" t="s">
        <v>81</v>
      </c>
      <c r="AW169" s="13" t="s">
        <v>33</v>
      </c>
      <c r="AX169" s="13" t="s">
        <v>79</v>
      </c>
      <c r="AY169" s="193" t="s">
        <v>150</v>
      </c>
    </row>
    <row r="170" s="14" customFormat="1">
      <c r="A170" s="14"/>
      <c r="B170" s="200"/>
      <c r="C170" s="14"/>
      <c r="D170" s="179" t="s">
        <v>267</v>
      </c>
      <c r="E170" s="201" t="s">
        <v>3</v>
      </c>
      <c r="F170" s="202" t="s">
        <v>378</v>
      </c>
      <c r="G170" s="14"/>
      <c r="H170" s="201" t="s">
        <v>3</v>
      </c>
      <c r="I170" s="203"/>
      <c r="J170" s="14"/>
      <c r="K170" s="14"/>
      <c r="L170" s="200"/>
      <c r="M170" s="204"/>
      <c r="N170" s="205"/>
      <c r="O170" s="205"/>
      <c r="P170" s="205"/>
      <c r="Q170" s="205"/>
      <c r="R170" s="205"/>
      <c r="S170" s="205"/>
      <c r="T170" s="20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1" t="s">
        <v>267</v>
      </c>
      <c r="AU170" s="201" t="s">
        <v>81</v>
      </c>
      <c r="AV170" s="14" t="s">
        <v>79</v>
      </c>
      <c r="AW170" s="14" t="s">
        <v>33</v>
      </c>
      <c r="AX170" s="14" t="s">
        <v>71</v>
      </c>
      <c r="AY170" s="201" t="s">
        <v>150</v>
      </c>
    </row>
    <row r="171" s="2" customFormat="1" ht="24.15" customHeight="1">
      <c r="A171" s="39"/>
      <c r="B171" s="165"/>
      <c r="C171" s="166" t="s">
        <v>379</v>
      </c>
      <c r="D171" s="166" t="s">
        <v>153</v>
      </c>
      <c r="E171" s="167" t="s">
        <v>380</v>
      </c>
      <c r="F171" s="168" t="s">
        <v>381</v>
      </c>
      <c r="G171" s="169" t="s">
        <v>233</v>
      </c>
      <c r="H171" s="170">
        <v>445.5</v>
      </c>
      <c r="I171" s="171"/>
      <c r="J171" s="172">
        <f>ROUND(I171*H171,2)</f>
        <v>0</v>
      </c>
      <c r="K171" s="168" t="s">
        <v>262</v>
      </c>
      <c r="L171" s="40"/>
      <c r="M171" s="173" t="s">
        <v>3</v>
      </c>
      <c r="N171" s="174" t="s">
        <v>42</v>
      </c>
      <c r="O171" s="73"/>
      <c r="P171" s="175">
        <f>O171*H171</f>
        <v>0</v>
      </c>
      <c r="Q171" s="175">
        <v>0</v>
      </c>
      <c r="R171" s="175">
        <f>Q171*H171</f>
        <v>0</v>
      </c>
      <c r="S171" s="175">
        <v>0</v>
      </c>
      <c r="T171" s="17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77" t="s">
        <v>169</v>
      </c>
      <c r="AT171" s="177" t="s">
        <v>153</v>
      </c>
      <c r="AU171" s="177" t="s">
        <v>81</v>
      </c>
      <c r="AY171" s="20" t="s">
        <v>150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20" t="s">
        <v>79</v>
      </c>
      <c r="BK171" s="178">
        <f>ROUND(I171*H171,2)</f>
        <v>0</v>
      </c>
      <c r="BL171" s="20" t="s">
        <v>169</v>
      </c>
      <c r="BM171" s="177" t="s">
        <v>382</v>
      </c>
    </row>
    <row r="172" s="2" customFormat="1">
      <c r="A172" s="39"/>
      <c r="B172" s="40"/>
      <c r="C172" s="39"/>
      <c r="D172" s="179" t="s">
        <v>159</v>
      </c>
      <c r="E172" s="39"/>
      <c r="F172" s="180" t="s">
        <v>383</v>
      </c>
      <c r="G172" s="39"/>
      <c r="H172" s="39"/>
      <c r="I172" s="181"/>
      <c r="J172" s="39"/>
      <c r="K172" s="39"/>
      <c r="L172" s="40"/>
      <c r="M172" s="182"/>
      <c r="N172" s="183"/>
      <c r="O172" s="73"/>
      <c r="P172" s="73"/>
      <c r="Q172" s="73"/>
      <c r="R172" s="73"/>
      <c r="S172" s="73"/>
      <c r="T172" s="7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20" t="s">
        <v>159</v>
      </c>
      <c r="AU172" s="20" t="s">
        <v>81</v>
      </c>
    </row>
    <row r="173" s="2" customFormat="1">
      <c r="A173" s="39"/>
      <c r="B173" s="40"/>
      <c r="C173" s="39"/>
      <c r="D173" s="190" t="s">
        <v>265</v>
      </c>
      <c r="E173" s="39"/>
      <c r="F173" s="191" t="s">
        <v>384</v>
      </c>
      <c r="G173" s="39"/>
      <c r="H173" s="39"/>
      <c r="I173" s="181"/>
      <c r="J173" s="39"/>
      <c r="K173" s="39"/>
      <c r="L173" s="40"/>
      <c r="M173" s="182"/>
      <c r="N173" s="183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265</v>
      </c>
      <c r="AU173" s="20" t="s">
        <v>81</v>
      </c>
    </row>
    <row r="174" s="13" customFormat="1">
      <c r="A174" s="13"/>
      <c r="B174" s="192"/>
      <c r="C174" s="13"/>
      <c r="D174" s="179" t="s">
        <v>267</v>
      </c>
      <c r="E174" s="193" t="s">
        <v>3</v>
      </c>
      <c r="F174" s="194" t="s">
        <v>385</v>
      </c>
      <c r="G174" s="13"/>
      <c r="H174" s="195">
        <v>445.5</v>
      </c>
      <c r="I174" s="196"/>
      <c r="J174" s="13"/>
      <c r="K174" s="13"/>
      <c r="L174" s="192"/>
      <c r="M174" s="197"/>
      <c r="N174" s="198"/>
      <c r="O174" s="198"/>
      <c r="P174" s="198"/>
      <c r="Q174" s="198"/>
      <c r="R174" s="198"/>
      <c r="S174" s="198"/>
      <c r="T174" s="19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3" t="s">
        <v>267</v>
      </c>
      <c r="AU174" s="193" t="s">
        <v>81</v>
      </c>
      <c r="AV174" s="13" t="s">
        <v>81</v>
      </c>
      <c r="AW174" s="13" t="s">
        <v>33</v>
      </c>
      <c r="AX174" s="13" t="s">
        <v>79</v>
      </c>
      <c r="AY174" s="193" t="s">
        <v>150</v>
      </c>
    </row>
    <row r="175" s="2" customFormat="1" ht="16.5" customHeight="1">
      <c r="A175" s="39"/>
      <c r="B175" s="165"/>
      <c r="C175" s="166" t="s">
        <v>8</v>
      </c>
      <c r="D175" s="166" t="s">
        <v>153</v>
      </c>
      <c r="E175" s="167" t="s">
        <v>386</v>
      </c>
      <c r="F175" s="168" t="s">
        <v>387</v>
      </c>
      <c r="G175" s="169" t="s">
        <v>324</v>
      </c>
      <c r="H175" s="170">
        <v>716.67999999999995</v>
      </c>
      <c r="I175" s="171"/>
      <c r="J175" s="172">
        <f>ROUND(I175*H175,2)</f>
        <v>0</v>
      </c>
      <c r="K175" s="168" t="s">
        <v>3</v>
      </c>
      <c r="L175" s="40"/>
      <c r="M175" s="173" t="s">
        <v>3</v>
      </c>
      <c r="N175" s="174" t="s">
        <v>42</v>
      </c>
      <c r="O175" s="73"/>
      <c r="P175" s="175">
        <f>O175*H175</f>
        <v>0</v>
      </c>
      <c r="Q175" s="175">
        <v>0</v>
      </c>
      <c r="R175" s="175">
        <f>Q175*H175</f>
        <v>0</v>
      </c>
      <c r="S175" s="175">
        <v>0</v>
      </c>
      <c r="T175" s="17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77" t="s">
        <v>169</v>
      </c>
      <c r="AT175" s="177" t="s">
        <v>153</v>
      </c>
      <c r="AU175" s="177" t="s">
        <v>81</v>
      </c>
      <c r="AY175" s="20" t="s">
        <v>150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20" t="s">
        <v>79</v>
      </c>
      <c r="BK175" s="178">
        <f>ROUND(I175*H175,2)</f>
        <v>0</v>
      </c>
      <c r="BL175" s="20" t="s">
        <v>169</v>
      </c>
      <c r="BM175" s="177" t="s">
        <v>388</v>
      </c>
    </row>
    <row r="176" s="2" customFormat="1">
      <c r="A176" s="39"/>
      <c r="B176" s="40"/>
      <c r="C176" s="39"/>
      <c r="D176" s="179" t="s">
        <v>159</v>
      </c>
      <c r="E176" s="39"/>
      <c r="F176" s="180" t="s">
        <v>389</v>
      </c>
      <c r="G176" s="39"/>
      <c r="H176" s="39"/>
      <c r="I176" s="181"/>
      <c r="J176" s="39"/>
      <c r="K176" s="39"/>
      <c r="L176" s="40"/>
      <c r="M176" s="182"/>
      <c r="N176" s="18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159</v>
      </c>
      <c r="AU176" s="20" t="s">
        <v>81</v>
      </c>
    </row>
    <row r="177" s="2" customFormat="1">
      <c r="A177" s="39"/>
      <c r="B177" s="40"/>
      <c r="C177" s="39"/>
      <c r="D177" s="179" t="s">
        <v>188</v>
      </c>
      <c r="E177" s="39"/>
      <c r="F177" s="184" t="s">
        <v>390</v>
      </c>
      <c r="G177" s="39"/>
      <c r="H177" s="39"/>
      <c r="I177" s="181"/>
      <c r="J177" s="39"/>
      <c r="K177" s="39"/>
      <c r="L177" s="40"/>
      <c r="M177" s="182"/>
      <c r="N177" s="183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188</v>
      </c>
      <c r="AU177" s="20" t="s">
        <v>81</v>
      </c>
    </row>
    <row r="178" s="13" customFormat="1">
      <c r="A178" s="13"/>
      <c r="B178" s="192"/>
      <c r="C178" s="13"/>
      <c r="D178" s="179" t="s">
        <v>267</v>
      </c>
      <c r="E178" s="193" t="s">
        <v>3</v>
      </c>
      <c r="F178" s="194" t="s">
        <v>391</v>
      </c>
      <c r="G178" s="13"/>
      <c r="H178" s="195">
        <v>716.67999999999995</v>
      </c>
      <c r="I178" s="196"/>
      <c r="J178" s="13"/>
      <c r="K178" s="13"/>
      <c r="L178" s="192"/>
      <c r="M178" s="197"/>
      <c r="N178" s="198"/>
      <c r="O178" s="198"/>
      <c r="P178" s="198"/>
      <c r="Q178" s="198"/>
      <c r="R178" s="198"/>
      <c r="S178" s="198"/>
      <c r="T178" s="19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3" t="s">
        <v>267</v>
      </c>
      <c r="AU178" s="193" t="s">
        <v>81</v>
      </c>
      <c r="AV178" s="13" t="s">
        <v>81</v>
      </c>
      <c r="AW178" s="13" t="s">
        <v>33</v>
      </c>
      <c r="AX178" s="13" t="s">
        <v>79</v>
      </c>
      <c r="AY178" s="193" t="s">
        <v>150</v>
      </c>
    </row>
    <row r="179" s="2" customFormat="1" ht="24.15" customHeight="1">
      <c r="A179" s="39"/>
      <c r="B179" s="165"/>
      <c r="C179" s="166" t="s">
        <v>392</v>
      </c>
      <c r="D179" s="166" t="s">
        <v>153</v>
      </c>
      <c r="E179" s="167" t="s">
        <v>393</v>
      </c>
      <c r="F179" s="168" t="s">
        <v>394</v>
      </c>
      <c r="G179" s="169" t="s">
        <v>156</v>
      </c>
      <c r="H179" s="170">
        <v>1</v>
      </c>
      <c r="I179" s="171"/>
      <c r="J179" s="172">
        <f>ROUND(I179*H179,2)</f>
        <v>0</v>
      </c>
      <c r="K179" s="168" t="s">
        <v>3</v>
      </c>
      <c r="L179" s="40"/>
      <c r="M179" s="173" t="s">
        <v>3</v>
      </c>
      <c r="N179" s="174" t="s">
        <v>42</v>
      </c>
      <c r="O179" s="73"/>
      <c r="P179" s="175">
        <f>O179*H179</f>
        <v>0</v>
      </c>
      <c r="Q179" s="175">
        <v>0</v>
      </c>
      <c r="R179" s="175">
        <f>Q179*H179</f>
        <v>0</v>
      </c>
      <c r="S179" s="175">
        <v>0</v>
      </c>
      <c r="T179" s="17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77" t="s">
        <v>169</v>
      </c>
      <c r="AT179" s="177" t="s">
        <v>153</v>
      </c>
      <c r="AU179" s="177" t="s">
        <v>81</v>
      </c>
      <c r="AY179" s="20" t="s">
        <v>150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20" t="s">
        <v>79</v>
      </c>
      <c r="BK179" s="178">
        <f>ROUND(I179*H179,2)</f>
        <v>0</v>
      </c>
      <c r="BL179" s="20" t="s">
        <v>169</v>
      </c>
      <c r="BM179" s="177" t="s">
        <v>395</v>
      </c>
    </row>
    <row r="180" s="2" customFormat="1">
      <c r="A180" s="39"/>
      <c r="B180" s="40"/>
      <c r="C180" s="39"/>
      <c r="D180" s="179" t="s">
        <v>159</v>
      </c>
      <c r="E180" s="39"/>
      <c r="F180" s="180" t="s">
        <v>396</v>
      </c>
      <c r="G180" s="39"/>
      <c r="H180" s="39"/>
      <c r="I180" s="181"/>
      <c r="J180" s="39"/>
      <c r="K180" s="39"/>
      <c r="L180" s="40"/>
      <c r="M180" s="182"/>
      <c r="N180" s="18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159</v>
      </c>
      <c r="AU180" s="20" t="s">
        <v>81</v>
      </c>
    </row>
    <row r="181" s="2" customFormat="1">
      <c r="A181" s="39"/>
      <c r="B181" s="40"/>
      <c r="C181" s="39"/>
      <c r="D181" s="179" t="s">
        <v>188</v>
      </c>
      <c r="E181" s="39"/>
      <c r="F181" s="184" t="s">
        <v>397</v>
      </c>
      <c r="G181" s="39"/>
      <c r="H181" s="39"/>
      <c r="I181" s="181"/>
      <c r="J181" s="39"/>
      <c r="K181" s="39"/>
      <c r="L181" s="40"/>
      <c r="M181" s="182"/>
      <c r="N181" s="183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20" t="s">
        <v>188</v>
      </c>
      <c r="AU181" s="20" t="s">
        <v>81</v>
      </c>
    </row>
    <row r="182" s="13" customFormat="1">
      <c r="A182" s="13"/>
      <c r="B182" s="192"/>
      <c r="C182" s="13"/>
      <c r="D182" s="179" t="s">
        <v>267</v>
      </c>
      <c r="E182" s="193" t="s">
        <v>3</v>
      </c>
      <c r="F182" s="194" t="s">
        <v>79</v>
      </c>
      <c r="G182" s="13"/>
      <c r="H182" s="195">
        <v>1</v>
      </c>
      <c r="I182" s="196"/>
      <c r="J182" s="13"/>
      <c r="K182" s="13"/>
      <c r="L182" s="192"/>
      <c r="M182" s="197"/>
      <c r="N182" s="198"/>
      <c r="O182" s="198"/>
      <c r="P182" s="198"/>
      <c r="Q182" s="198"/>
      <c r="R182" s="198"/>
      <c r="S182" s="198"/>
      <c r="T182" s="19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3" t="s">
        <v>267</v>
      </c>
      <c r="AU182" s="193" t="s">
        <v>81</v>
      </c>
      <c r="AV182" s="13" t="s">
        <v>81</v>
      </c>
      <c r="AW182" s="13" t="s">
        <v>33</v>
      </c>
      <c r="AX182" s="13" t="s">
        <v>79</v>
      </c>
      <c r="AY182" s="193" t="s">
        <v>150</v>
      </c>
    </row>
    <row r="183" s="12" customFormat="1" ht="22.8" customHeight="1">
      <c r="A183" s="12"/>
      <c r="B183" s="152"/>
      <c r="C183" s="12"/>
      <c r="D183" s="153" t="s">
        <v>70</v>
      </c>
      <c r="E183" s="163" t="s">
        <v>81</v>
      </c>
      <c r="F183" s="163" t="s">
        <v>398</v>
      </c>
      <c r="G183" s="12"/>
      <c r="H183" s="12"/>
      <c r="I183" s="155"/>
      <c r="J183" s="164">
        <f>BK183</f>
        <v>0</v>
      </c>
      <c r="K183" s="12"/>
      <c r="L183" s="152"/>
      <c r="M183" s="157"/>
      <c r="N183" s="158"/>
      <c r="O183" s="158"/>
      <c r="P183" s="159">
        <f>SUM(P184:P193)</f>
        <v>0</v>
      </c>
      <c r="Q183" s="158"/>
      <c r="R183" s="159">
        <f>SUM(R184:R193)</f>
        <v>46.853836799999996</v>
      </c>
      <c r="S183" s="158"/>
      <c r="T183" s="160">
        <f>SUM(T184:T193)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3" t="s">
        <v>79</v>
      </c>
      <c r="AT183" s="161" t="s">
        <v>70</v>
      </c>
      <c r="AU183" s="161" t="s">
        <v>79</v>
      </c>
      <c r="AY183" s="153" t="s">
        <v>150</v>
      </c>
      <c r="BK183" s="162">
        <f>SUM(BK184:BK193)</f>
        <v>0</v>
      </c>
    </row>
    <row r="184" s="2" customFormat="1" ht="37.8" customHeight="1">
      <c r="A184" s="39"/>
      <c r="B184" s="165"/>
      <c r="C184" s="166" t="s">
        <v>399</v>
      </c>
      <c r="D184" s="166" t="s">
        <v>153</v>
      </c>
      <c r="E184" s="167" t="s">
        <v>400</v>
      </c>
      <c r="F184" s="168" t="s">
        <v>401</v>
      </c>
      <c r="G184" s="169" t="s">
        <v>317</v>
      </c>
      <c r="H184" s="170">
        <v>208</v>
      </c>
      <c r="I184" s="171"/>
      <c r="J184" s="172">
        <f>ROUND(I184*H184,2)</f>
        <v>0</v>
      </c>
      <c r="K184" s="168" t="s">
        <v>262</v>
      </c>
      <c r="L184" s="40"/>
      <c r="M184" s="173" t="s">
        <v>3</v>
      </c>
      <c r="N184" s="174" t="s">
        <v>42</v>
      </c>
      <c r="O184" s="73"/>
      <c r="P184" s="175">
        <f>O184*H184</f>
        <v>0</v>
      </c>
      <c r="Q184" s="175">
        <v>0.20448959999999999</v>
      </c>
      <c r="R184" s="175">
        <f>Q184*H184</f>
        <v>42.533836799999996</v>
      </c>
      <c r="S184" s="175">
        <v>0</v>
      </c>
      <c r="T184" s="17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7" t="s">
        <v>169</v>
      </c>
      <c r="AT184" s="177" t="s">
        <v>153</v>
      </c>
      <c r="AU184" s="177" t="s">
        <v>81</v>
      </c>
      <c r="AY184" s="20" t="s">
        <v>150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20" t="s">
        <v>79</v>
      </c>
      <c r="BK184" s="178">
        <f>ROUND(I184*H184,2)</f>
        <v>0</v>
      </c>
      <c r="BL184" s="20" t="s">
        <v>169</v>
      </c>
      <c r="BM184" s="177" t="s">
        <v>402</v>
      </c>
    </row>
    <row r="185" s="2" customFormat="1">
      <c r="A185" s="39"/>
      <c r="B185" s="40"/>
      <c r="C185" s="39"/>
      <c r="D185" s="179" t="s">
        <v>159</v>
      </c>
      <c r="E185" s="39"/>
      <c r="F185" s="180" t="s">
        <v>403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159</v>
      </c>
      <c r="AU185" s="20" t="s">
        <v>81</v>
      </c>
    </row>
    <row r="186" s="2" customFormat="1">
      <c r="A186" s="39"/>
      <c r="B186" s="40"/>
      <c r="C186" s="39"/>
      <c r="D186" s="190" t="s">
        <v>265</v>
      </c>
      <c r="E186" s="39"/>
      <c r="F186" s="191" t="s">
        <v>404</v>
      </c>
      <c r="G186" s="39"/>
      <c r="H186" s="39"/>
      <c r="I186" s="181"/>
      <c r="J186" s="39"/>
      <c r="K186" s="39"/>
      <c r="L186" s="40"/>
      <c r="M186" s="182"/>
      <c r="N186" s="18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265</v>
      </c>
      <c r="AU186" s="20" t="s">
        <v>81</v>
      </c>
    </row>
    <row r="187" s="13" customFormat="1">
      <c r="A187" s="13"/>
      <c r="B187" s="192"/>
      <c r="C187" s="13"/>
      <c r="D187" s="179" t="s">
        <v>267</v>
      </c>
      <c r="E187" s="193" t="s">
        <v>221</v>
      </c>
      <c r="F187" s="194" t="s">
        <v>222</v>
      </c>
      <c r="G187" s="13"/>
      <c r="H187" s="195">
        <v>208</v>
      </c>
      <c r="I187" s="196"/>
      <c r="J187" s="13"/>
      <c r="K187" s="13"/>
      <c r="L187" s="192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3" t="s">
        <v>267</v>
      </c>
      <c r="AU187" s="193" t="s">
        <v>81</v>
      </c>
      <c r="AV187" s="13" t="s">
        <v>81</v>
      </c>
      <c r="AW187" s="13" t="s">
        <v>33</v>
      </c>
      <c r="AX187" s="13" t="s">
        <v>79</v>
      </c>
      <c r="AY187" s="193" t="s">
        <v>150</v>
      </c>
    </row>
    <row r="188" s="2" customFormat="1" ht="24.15" customHeight="1">
      <c r="A188" s="39"/>
      <c r="B188" s="165"/>
      <c r="C188" s="166" t="s">
        <v>405</v>
      </c>
      <c r="D188" s="166" t="s">
        <v>153</v>
      </c>
      <c r="E188" s="167" t="s">
        <v>406</v>
      </c>
      <c r="F188" s="168" t="s">
        <v>407</v>
      </c>
      <c r="G188" s="169" t="s">
        <v>324</v>
      </c>
      <c r="H188" s="170">
        <v>2</v>
      </c>
      <c r="I188" s="171"/>
      <c r="J188" s="172">
        <f>ROUND(I188*H188,2)</f>
        <v>0</v>
      </c>
      <c r="K188" s="168" t="s">
        <v>262</v>
      </c>
      <c r="L188" s="40"/>
      <c r="M188" s="173" t="s">
        <v>3</v>
      </c>
      <c r="N188" s="174" t="s">
        <v>42</v>
      </c>
      <c r="O188" s="73"/>
      <c r="P188" s="175">
        <f>O188*H188</f>
        <v>0</v>
      </c>
      <c r="Q188" s="175">
        <v>2.1600000000000001</v>
      </c>
      <c r="R188" s="175">
        <f>Q188*H188</f>
        <v>4.3200000000000003</v>
      </c>
      <c r="S188" s="175">
        <v>0</v>
      </c>
      <c r="T188" s="17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77" t="s">
        <v>169</v>
      </c>
      <c r="AT188" s="177" t="s">
        <v>153</v>
      </c>
      <c r="AU188" s="177" t="s">
        <v>81</v>
      </c>
      <c r="AY188" s="20" t="s">
        <v>150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20" t="s">
        <v>79</v>
      </c>
      <c r="BK188" s="178">
        <f>ROUND(I188*H188,2)</f>
        <v>0</v>
      </c>
      <c r="BL188" s="20" t="s">
        <v>169</v>
      </c>
      <c r="BM188" s="177" t="s">
        <v>408</v>
      </c>
    </row>
    <row r="189" s="2" customFormat="1">
      <c r="A189" s="39"/>
      <c r="B189" s="40"/>
      <c r="C189" s="39"/>
      <c r="D189" s="179" t="s">
        <v>159</v>
      </c>
      <c r="E189" s="39"/>
      <c r="F189" s="180" t="s">
        <v>409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159</v>
      </c>
      <c r="AU189" s="20" t="s">
        <v>81</v>
      </c>
    </row>
    <row r="190" s="2" customFormat="1">
      <c r="A190" s="39"/>
      <c r="B190" s="40"/>
      <c r="C190" s="39"/>
      <c r="D190" s="190" t="s">
        <v>265</v>
      </c>
      <c r="E190" s="39"/>
      <c r="F190" s="191" t="s">
        <v>410</v>
      </c>
      <c r="G190" s="39"/>
      <c r="H190" s="39"/>
      <c r="I190" s="181"/>
      <c r="J190" s="39"/>
      <c r="K190" s="39"/>
      <c r="L190" s="40"/>
      <c r="M190" s="182"/>
      <c r="N190" s="183"/>
      <c r="O190" s="73"/>
      <c r="P190" s="73"/>
      <c r="Q190" s="73"/>
      <c r="R190" s="73"/>
      <c r="S190" s="73"/>
      <c r="T190" s="7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20" t="s">
        <v>265</v>
      </c>
      <c r="AU190" s="20" t="s">
        <v>81</v>
      </c>
    </row>
    <row r="191" s="2" customFormat="1">
      <c r="A191" s="39"/>
      <c r="B191" s="40"/>
      <c r="C191" s="39"/>
      <c r="D191" s="179" t="s">
        <v>188</v>
      </c>
      <c r="E191" s="39"/>
      <c r="F191" s="184" t="s">
        <v>411</v>
      </c>
      <c r="G191" s="39"/>
      <c r="H191" s="39"/>
      <c r="I191" s="181"/>
      <c r="J191" s="39"/>
      <c r="K191" s="39"/>
      <c r="L191" s="40"/>
      <c r="M191" s="182"/>
      <c r="N191" s="183"/>
      <c r="O191" s="73"/>
      <c r="P191" s="73"/>
      <c r="Q191" s="73"/>
      <c r="R191" s="73"/>
      <c r="S191" s="73"/>
      <c r="T191" s="74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20" t="s">
        <v>188</v>
      </c>
      <c r="AU191" s="20" t="s">
        <v>81</v>
      </c>
    </row>
    <row r="192" s="13" customFormat="1">
      <c r="A192" s="13"/>
      <c r="B192" s="192"/>
      <c r="C192" s="13"/>
      <c r="D192" s="179" t="s">
        <v>267</v>
      </c>
      <c r="E192" s="193" t="s">
        <v>3</v>
      </c>
      <c r="F192" s="194" t="s">
        <v>412</v>
      </c>
      <c r="G192" s="13"/>
      <c r="H192" s="195">
        <v>2</v>
      </c>
      <c r="I192" s="196"/>
      <c r="J192" s="13"/>
      <c r="K192" s="13"/>
      <c r="L192" s="192"/>
      <c r="M192" s="197"/>
      <c r="N192" s="198"/>
      <c r="O192" s="198"/>
      <c r="P192" s="198"/>
      <c r="Q192" s="198"/>
      <c r="R192" s="198"/>
      <c r="S192" s="198"/>
      <c r="T192" s="19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3" t="s">
        <v>267</v>
      </c>
      <c r="AU192" s="193" t="s">
        <v>81</v>
      </c>
      <c r="AV192" s="13" t="s">
        <v>81</v>
      </c>
      <c r="AW192" s="13" t="s">
        <v>33</v>
      </c>
      <c r="AX192" s="13" t="s">
        <v>79</v>
      </c>
      <c r="AY192" s="193" t="s">
        <v>150</v>
      </c>
    </row>
    <row r="193" s="14" customFormat="1">
      <c r="A193" s="14"/>
      <c r="B193" s="200"/>
      <c r="C193" s="14"/>
      <c r="D193" s="179" t="s">
        <v>267</v>
      </c>
      <c r="E193" s="201" t="s">
        <v>3</v>
      </c>
      <c r="F193" s="202" t="s">
        <v>413</v>
      </c>
      <c r="G193" s="14"/>
      <c r="H193" s="201" t="s">
        <v>3</v>
      </c>
      <c r="I193" s="203"/>
      <c r="J193" s="14"/>
      <c r="K193" s="14"/>
      <c r="L193" s="200"/>
      <c r="M193" s="204"/>
      <c r="N193" s="205"/>
      <c r="O193" s="205"/>
      <c r="P193" s="205"/>
      <c r="Q193" s="205"/>
      <c r="R193" s="205"/>
      <c r="S193" s="205"/>
      <c r="T193" s="20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1" t="s">
        <v>267</v>
      </c>
      <c r="AU193" s="201" t="s">
        <v>81</v>
      </c>
      <c r="AV193" s="14" t="s">
        <v>79</v>
      </c>
      <c r="AW193" s="14" t="s">
        <v>33</v>
      </c>
      <c r="AX193" s="14" t="s">
        <v>71</v>
      </c>
      <c r="AY193" s="201" t="s">
        <v>150</v>
      </c>
    </row>
    <row r="194" s="12" customFormat="1" ht="22.8" customHeight="1">
      <c r="A194" s="12"/>
      <c r="B194" s="152"/>
      <c r="C194" s="12"/>
      <c r="D194" s="153" t="s">
        <v>70</v>
      </c>
      <c r="E194" s="163" t="s">
        <v>165</v>
      </c>
      <c r="F194" s="163" t="s">
        <v>414</v>
      </c>
      <c r="G194" s="12"/>
      <c r="H194" s="12"/>
      <c r="I194" s="155"/>
      <c r="J194" s="164">
        <f>BK194</f>
        <v>0</v>
      </c>
      <c r="K194" s="12"/>
      <c r="L194" s="152"/>
      <c r="M194" s="157"/>
      <c r="N194" s="158"/>
      <c r="O194" s="158"/>
      <c r="P194" s="159">
        <f>SUM(P195:P199)</f>
        <v>0</v>
      </c>
      <c r="Q194" s="158"/>
      <c r="R194" s="159">
        <f>SUM(R195:R199)</f>
        <v>32.650170000000003</v>
      </c>
      <c r="S194" s="158"/>
      <c r="T194" s="160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3" t="s">
        <v>79</v>
      </c>
      <c r="AT194" s="161" t="s">
        <v>70</v>
      </c>
      <c r="AU194" s="161" t="s">
        <v>79</v>
      </c>
      <c r="AY194" s="153" t="s">
        <v>150</v>
      </c>
      <c r="BK194" s="162">
        <f>SUM(BK195:BK199)</f>
        <v>0</v>
      </c>
    </row>
    <row r="195" s="2" customFormat="1" ht="33" customHeight="1">
      <c r="A195" s="39"/>
      <c r="B195" s="165"/>
      <c r="C195" s="166" t="s">
        <v>415</v>
      </c>
      <c r="D195" s="166" t="s">
        <v>153</v>
      </c>
      <c r="E195" s="167" t="s">
        <v>416</v>
      </c>
      <c r="F195" s="168" t="s">
        <v>417</v>
      </c>
      <c r="G195" s="169" t="s">
        <v>324</v>
      </c>
      <c r="H195" s="170">
        <v>14.25</v>
      </c>
      <c r="I195" s="171"/>
      <c r="J195" s="172">
        <f>ROUND(I195*H195,2)</f>
        <v>0</v>
      </c>
      <c r="K195" s="168" t="s">
        <v>262</v>
      </c>
      <c r="L195" s="40"/>
      <c r="M195" s="173" t="s">
        <v>3</v>
      </c>
      <c r="N195" s="174" t="s">
        <v>42</v>
      </c>
      <c r="O195" s="73"/>
      <c r="P195" s="175">
        <f>O195*H195</f>
        <v>0</v>
      </c>
      <c r="Q195" s="175">
        <v>2.2912400000000002</v>
      </c>
      <c r="R195" s="175">
        <f>Q195*H195</f>
        <v>32.650170000000003</v>
      </c>
      <c r="S195" s="175">
        <v>0</v>
      </c>
      <c r="T195" s="17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177" t="s">
        <v>169</v>
      </c>
      <c r="AT195" s="177" t="s">
        <v>153</v>
      </c>
      <c r="AU195" s="177" t="s">
        <v>81</v>
      </c>
      <c r="AY195" s="20" t="s">
        <v>150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20" t="s">
        <v>79</v>
      </c>
      <c r="BK195" s="178">
        <f>ROUND(I195*H195,2)</f>
        <v>0</v>
      </c>
      <c r="BL195" s="20" t="s">
        <v>169</v>
      </c>
      <c r="BM195" s="177" t="s">
        <v>418</v>
      </c>
    </row>
    <row r="196" s="2" customFormat="1">
      <c r="A196" s="39"/>
      <c r="B196" s="40"/>
      <c r="C196" s="39"/>
      <c r="D196" s="179" t="s">
        <v>159</v>
      </c>
      <c r="E196" s="39"/>
      <c r="F196" s="180" t="s">
        <v>419</v>
      </c>
      <c r="G196" s="39"/>
      <c r="H196" s="39"/>
      <c r="I196" s="181"/>
      <c r="J196" s="39"/>
      <c r="K196" s="39"/>
      <c r="L196" s="40"/>
      <c r="M196" s="182"/>
      <c r="N196" s="183"/>
      <c r="O196" s="73"/>
      <c r="P196" s="73"/>
      <c r="Q196" s="73"/>
      <c r="R196" s="73"/>
      <c r="S196" s="73"/>
      <c r="T196" s="74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20" t="s">
        <v>159</v>
      </c>
      <c r="AU196" s="20" t="s">
        <v>81</v>
      </c>
    </row>
    <row r="197" s="2" customFormat="1">
      <c r="A197" s="39"/>
      <c r="B197" s="40"/>
      <c r="C197" s="39"/>
      <c r="D197" s="190" t="s">
        <v>265</v>
      </c>
      <c r="E197" s="39"/>
      <c r="F197" s="191" t="s">
        <v>420</v>
      </c>
      <c r="G197" s="39"/>
      <c r="H197" s="39"/>
      <c r="I197" s="181"/>
      <c r="J197" s="39"/>
      <c r="K197" s="39"/>
      <c r="L197" s="40"/>
      <c r="M197" s="182"/>
      <c r="N197" s="183"/>
      <c r="O197" s="73"/>
      <c r="P197" s="73"/>
      <c r="Q197" s="73"/>
      <c r="R197" s="73"/>
      <c r="S197" s="73"/>
      <c r="T197" s="74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20" t="s">
        <v>265</v>
      </c>
      <c r="AU197" s="20" t="s">
        <v>81</v>
      </c>
    </row>
    <row r="198" s="13" customFormat="1">
      <c r="A198" s="13"/>
      <c r="B198" s="192"/>
      <c r="C198" s="13"/>
      <c r="D198" s="179" t="s">
        <v>267</v>
      </c>
      <c r="E198" s="193" t="s">
        <v>3</v>
      </c>
      <c r="F198" s="194" t="s">
        <v>421</v>
      </c>
      <c r="G198" s="13"/>
      <c r="H198" s="195">
        <v>14.25</v>
      </c>
      <c r="I198" s="196"/>
      <c r="J198" s="13"/>
      <c r="K198" s="13"/>
      <c r="L198" s="192"/>
      <c r="M198" s="197"/>
      <c r="N198" s="198"/>
      <c r="O198" s="198"/>
      <c r="P198" s="198"/>
      <c r="Q198" s="198"/>
      <c r="R198" s="198"/>
      <c r="S198" s="198"/>
      <c r="T198" s="19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3" t="s">
        <v>267</v>
      </c>
      <c r="AU198" s="193" t="s">
        <v>81</v>
      </c>
      <c r="AV198" s="13" t="s">
        <v>81</v>
      </c>
      <c r="AW198" s="13" t="s">
        <v>33</v>
      </c>
      <c r="AX198" s="13" t="s">
        <v>79</v>
      </c>
      <c r="AY198" s="193" t="s">
        <v>150</v>
      </c>
    </row>
    <row r="199" s="14" customFormat="1">
      <c r="A199" s="14"/>
      <c r="B199" s="200"/>
      <c r="C199" s="14"/>
      <c r="D199" s="179" t="s">
        <v>267</v>
      </c>
      <c r="E199" s="201" t="s">
        <v>3</v>
      </c>
      <c r="F199" s="202" t="s">
        <v>422</v>
      </c>
      <c r="G199" s="14"/>
      <c r="H199" s="201" t="s">
        <v>3</v>
      </c>
      <c r="I199" s="203"/>
      <c r="J199" s="14"/>
      <c r="K199" s="14"/>
      <c r="L199" s="200"/>
      <c r="M199" s="204"/>
      <c r="N199" s="205"/>
      <c r="O199" s="205"/>
      <c r="P199" s="205"/>
      <c r="Q199" s="205"/>
      <c r="R199" s="205"/>
      <c r="S199" s="205"/>
      <c r="T199" s="20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1" t="s">
        <v>267</v>
      </c>
      <c r="AU199" s="201" t="s">
        <v>81</v>
      </c>
      <c r="AV199" s="14" t="s">
        <v>79</v>
      </c>
      <c r="AW199" s="14" t="s">
        <v>33</v>
      </c>
      <c r="AX199" s="14" t="s">
        <v>71</v>
      </c>
      <c r="AY199" s="201" t="s">
        <v>150</v>
      </c>
    </row>
    <row r="200" s="12" customFormat="1" ht="22.8" customHeight="1">
      <c r="A200" s="12"/>
      <c r="B200" s="152"/>
      <c r="C200" s="12"/>
      <c r="D200" s="153" t="s">
        <v>70</v>
      </c>
      <c r="E200" s="163" t="s">
        <v>149</v>
      </c>
      <c r="F200" s="163" t="s">
        <v>423</v>
      </c>
      <c r="G200" s="12"/>
      <c r="H200" s="12"/>
      <c r="I200" s="155"/>
      <c r="J200" s="164">
        <f>BK200</f>
        <v>0</v>
      </c>
      <c r="K200" s="12"/>
      <c r="L200" s="152"/>
      <c r="M200" s="157"/>
      <c r="N200" s="158"/>
      <c r="O200" s="158"/>
      <c r="P200" s="159">
        <f>SUM(P201:P237)</f>
        <v>0</v>
      </c>
      <c r="Q200" s="158"/>
      <c r="R200" s="159">
        <f>SUM(R201:R237)</f>
        <v>391.54050000000001</v>
      </c>
      <c r="S200" s="158"/>
      <c r="T200" s="160">
        <f>SUM(T201:T237)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3" t="s">
        <v>79</v>
      </c>
      <c r="AT200" s="161" t="s">
        <v>70</v>
      </c>
      <c r="AU200" s="161" t="s">
        <v>79</v>
      </c>
      <c r="AY200" s="153" t="s">
        <v>150</v>
      </c>
      <c r="BK200" s="162">
        <f>SUM(BK201:BK237)</f>
        <v>0</v>
      </c>
    </row>
    <row r="201" s="2" customFormat="1" ht="24.15" customHeight="1">
      <c r="A201" s="39"/>
      <c r="B201" s="165"/>
      <c r="C201" s="166" t="s">
        <v>424</v>
      </c>
      <c r="D201" s="166" t="s">
        <v>153</v>
      </c>
      <c r="E201" s="167" t="s">
        <v>425</v>
      </c>
      <c r="F201" s="168" t="s">
        <v>426</v>
      </c>
      <c r="G201" s="169" t="s">
        <v>233</v>
      </c>
      <c r="H201" s="170">
        <v>1134.9000000000001</v>
      </c>
      <c r="I201" s="171"/>
      <c r="J201" s="172">
        <f>ROUND(I201*H201,2)</f>
        <v>0</v>
      </c>
      <c r="K201" s="168" t="s">
        <v>262</v>
      </c>
      <c r="L201" s="40"/>
      <c r="M201" s="173" t="s">
        <v>3</v>
      </c>
      <c r="N201" s="174" t="s">
        <v>42</v>
      </c>
      <c r="O201" s="73"/>
      <c r="P201" s="175">
        <f>O201*H201</f>
        <v>0</v>
      </c>
      <c r="Q201" s="175">
        <v>0.34499999999999997</v>
      </c>
      <c r="R201" s="175">
        <f>Q201*H201</f>
        <v>391.54050000000001</v>
      </c>
      <c r="S201" s="175">
        <v>0</v>
      </c>
      <c r="T201" s="17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177" t="s">
        <v>169</v>
      </c>
      <c r="AT201" s="177" t="s">
        <v>153</v>
      </c>
      <c r="AU201" s="177" t="s">
        <v>81</v>
      </c>
      <c r="AY201" s="20" t="s">
        <v>150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20" t="s">
        <v>79</v>
      </c>
      <c r="BK201" s="178">
        <f>ROUND(I201*H201,2)</f>
        <v>0</v>
      </c>
      <c r="BL201" s="20" t="s">
        <v>169</v>
      </c>
      <c r="BM201" s="177" t="s">
        <v>427</v>
      </c>
    </row>
    <row r="202" s="2" customFormat="1">
      <c r="A202" s="39"/>
      <c r="B202" s="40"/>
      <c r="C202" s="39"/>
      <c r="D202" s="179" t="s">
        <v>159</v>
      </c>
      <c r="E202" s="39"/>
      <c r="F202" s="180" t="s">
        <v>428</v>
      </c>
      <c r="G202" s="39"/>
      <c r="H202" s="39"/>
      <c r="I202" s="181"/>
      <c r="J202" s="39"/>
      <c r="K202" s="39"/>
      <c r="L202" s="40"/>
      <c r="M202" s="182"/>
      <c r="N202" s="183"/>
      <c r="O202" s="73"/>
      <c r="P202" s="73"/>
      <c r="Q202" s="73"/>
      <c r="R202" s="73"/>
      <c r="S202" s="73"/>
      <c r="T202" s="74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20" t="s">
        <v>159</v>
      </c>
      <c r="AU202" s="20" t="s">
        <v>81</v>
      </c>
    </row>
    <row r="203" s="2" customFormat="1">
      <c r="A203" s="39"/>
      <c r="B203" s="40"/>
      <c r="C203" s="39"/>
      <c r="D203" s="190" t="s">
        <v>265</v>
      </c>
      <c r="E203" s="39"/>
      <c r="F203" s="191" t="s">
        <v>429</v>
      </c>
      <c r="G203" s="39"/>
      <c r="H203" s="39"/>
      <c r="I203" s="181"/>
      <c r="J203" s="39"/>
      <c r="K203" s="39"/>
      <c r="L203" s="40"/>
      <c r="M203" s="182"/>
      <c r="N203" s="183"/>
      <c r="O203" s="73"/>
      <c r="P203" s="73"/>
      <c r="Q203" s="73"/>
      <c r="R203" s="73"/>
      <c r="S203" s="73"/>
      <c r="T203" s="7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20" t="s">
        <v>265</v>
      </c>
      <c r="AU203" s="20" t="s">
        <v>81</v>
      </c>
    </row>
    <row r="204" s="2" customFormat="1">
      <c r="A204" s="39"/>
      <c r="B204" s="40"/>
      <c r="C204" s="39"/>
      <c r="D204" s="179" t="s">
        <v>188</v>
      </c>
      <c r="E204" s="39"/>
      <c r="F204" s="184" t="s">
        <v>430</v>
      </c>
      <c r="G204" s="39"/>
      <c r="H204" s="39"/>
      <c r="I204" s="181"/>
      <c r="J204" s="39"/>
      <c r="K204" s="39"/>
      <c r="L204" s="40"/>
      <c r="M204" s="182"/>
      <c r="N204" s="183"/>
      <c r="O204" s="73"/>
      <c r="P204" s="73"/>
      <c r="Q204" s="73"/>
      <c r="R204" s="73"/>
      <c r="S204" s="73"/>
      <c r="T204" s="74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188</v>
      </c>
      <c r="AU204" s="20" t="s">
        <v>81</v>
      </c>
    </row>
    <row r="205" s="13" customFormat="1">
      <c r="A205" s="13"/>
      <c r="B205" s="192"/>
      <c r="C205" s="13"/>
      <c r="D205" s="179" t="s">
        <v>267</v>
      </c>
      <c r="E205" s="193" t="s">
        <v>236</v>
      </c>
      <c r="F205" s="194" t="s">
        <v>431</v>
      </c>
      <c r="G205" s="13"/>
      <c r="H205" s="195">
        <v>1134.9000000000001</v>
      </c>
      <c r="I205" s="196"/>
      <c r="J205" s="13"/>
      <c r="K205" s="13"/>
      <c r="L205" s="192"/>
      <c r="M205" s="197"/>
      <c r="N205" s="198"/>
      <c r="O205" s="198"/>
      <c r="P205" s="198"/>
      <c r="Q205" s="198"/>
      <c r="R205" s="198"/>
      <c r="S205" s="198"/>
      <c r="T205" s="19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3" t="s">
        <v>267</v>
      </c>
      <c r="AU205" s="193" t="s">
        <v>81</v>
      </c>
      <c r="AV205" s="13" t="s">
        <v>81</v>
      </c>
      <c r="AW205" s="13" t="s">
        <v>33</v>
      </c>
      <c r="AX205" s="13" t="s">
        <v>79</v>
      </c>
      <c r="AY205" s="193" t="s">
        <v>150</v>
      </c>
    </row>
    <row r="206" s="14" customFormat="1">
      <c r="A206" s="14"/>
      <c r="B206" s="200"/>
      <c r="C206" s="14"/>
      <c r="D206" s="179" t="s">
        <v>267</v>
      </c>
      <c r="E206" s="201" t="s">
        <v>3</v>
      </c>
      <c r="F206" s="202" t="s">
        <v>432</v>
      </c>
      <c r="G206" s="14"/>
      <c r="H206" s="201" t="s">
        <v>3</v>
      </c>
      <c r="I206" s="203"/>
      <c r="J206" s="14"/>
      <c r="K206" s="14"/>
      <c r="L206" s="200"/>
      <c r="M206" s="204"/>
      <c r="N206" s="205"/>
      <c r="O206" s="205"/>
      <c r="P206" s="205"/>
      <c r="Q206" s="205"/>
      <c r="R206" s="205"/>
      <c r="S206" s="205"/>
      <c r="T206" s="20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1" t="s">
        <v>267</v>
      </c>
      <c r="AU206" s="201" t="s">
        <v>81</v>
      </c>
      <c r="AV206" s="14" t="s">
        <v>79</v>
      </c>
      <c r="AW206" s="14" t="s">
        <v>33</v>
      </c>
      <c r="AX206" s="14" t="s">
        <v>71</v>
      </c>
      <c r="AY206" s="201" t="s">
        <v>150</v>
      </c>
    </row>
    <row r="207" s="2" customFormat="1" ht="24.15" customHeight="1">
      <c r="A207" s="39"/>
      <c r="B207" s="165"/>
      <c r="C207" s="166" t="s">
        <v>433</v>
      </c>
      <c r="D207" s="166" t="s">
        <v>153</v>
      </c>
      <c r="E207" s="167" t="s">
        <v>434</v>
      </c>
      <c r="F207" s="168" t="s">
        <v>435</v>
      </c>
      <c r="G207" s="169" t="s">
        <v>233</v>
      </c>
      <c r="H207" s="170">
        <v>1225.7000000000001</v>
      </c>
      <c r="I207" s="171"/>
      <c r="J207" s="172">
        <f>ROUND(I207*H207,2)</f>
        <v>0</v>
      </c>
      <c r="K207" s="168" t="s">
        <v>262</v>
      </c>
      <c r="L207" s="40"/>
      <c r="M207" s="173" t="s">
        <v>3</v>
      </c>
      <c r="N207" s="174" t="s">
        <v>42</v>
      </c>
      <c r="O207" s="73"/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177" t="s">
        <v>169</v>
      </c>
      <c r="AT207" s="177" t="s">
        <v>153</v>
      </c>
      <c r="AU207" s="177" t="s">
        <v>81</v>
      </c>
      <c r="AY207" s="20" t="s">
        <v>150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20" t="s">
        <v>79</v>
      </c>
      <c r="BK207" s="178">
        <f>ROUND(I207*H207,2)</f>
        <v>0</v>
      </c>
      <c r="BL207" s="20" t="s">
        <v>169</v>
      </c>
      <c r="BM207" s="177" t="s">
        <v>436</v>
      </c>
    </row>
    <row r="208" s="2" customFormat="1">
      <c r="A208" s="39"/>
      <c r="B208" s="40"/>
      <c r="C208" s="39"/>
      <c r="D208" s="179" t="s">
        <v>159</v>
      </c>
      <c r="E208" s="39"/>
      <c r="F208" s="180" t="s">
        <v>437</v>
      </c>
      <c r="G208" s="39"/>
      <c r="H208" s="39"/>
      <c r="I208" s="181"/>
      <c r="J208" s="39"/>
      <c r="K208" s="39"/>
      <c r="L208" s="40"/>
      <c r="M208" s="182"/>
      <c r="N208" s="183"/>
      <c r="O208" s="73"/>
      <c r="P208" s="73"/>
      <c r="Q208" s="73"/>
      <c r="R208" s="73"/>
      <c r="S208" s="73"/>
      <c r="T208" s="74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20" t="s">
        <v>159</v>
      </c>
      <c r="AU208" s="20" t="s">
        <v>81</v>
      </c>
    </row>
    <row r="209" s="2" customFormat="1">
      <c r="A209" s="39"/>
      <c r="B209" s="40"/>
      <c r="C209" s="39"/>
      <c r="D209" s="190" t="s">
        <v>265</v>
      </c>
      <c r="E209" s="39"/>
      <c r="F209" s="191" t="s">
        <v>438</v>
      </c>
      <c r="G209" s="39"/>
      <c r="H209" s="39"/>
      <c r="I209" s="181"/>
      <c r="J209" s="39"/>
      <c r="K209" s="39"/>
      <c r="L209" s="40"/>
      <c r="M209" s="182"/>
      <c r="N209" s="183"/>
      <c r="O209" s="73"/>
      <c r="P209" s="73"/>
      <c r="Q209" s="73"/>
      <c r="R209" s="73"/>
      <c r="S209" s="73"/>
      <c r="T209" s="74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20" t="s">
        <v>265</v>
      </c>
      <c r="AU209" s="20" t="s">
        <v>81</v>
      </c>
    </row>
    <row r="210" s="2" customFormat="1">
      <c r="A210" s="39"/>
      <c r="B210" s="40"/>
      <c r="C210" s="39"/>
      <c r="D210" s="179" t="s">
        <v>188</v>
      </c>
      <c r="E210" s="39"/>
      <c r="F210" s="184" t="s">
        <v>439</v>
      </c>
      <c r="G210" s="39"/>
      <c r="H210" s="39"/>
      <c r="I210" s="181"/>
      <c r="J210" s="39"/>
      <c r="K210" s="39"/>
      <c r="L210" s="40"/>
      <c r="M210" s="182"/>
      <c r="N210" s="183"/>
      <c r="O210" s="73"/>
      <c r="P210" s="73"/>
      <c r="Q210" s="73"/>
      <c r="R210" s="73"/>
      <c r="S210" s="73"/>
      <c r="T210" s="7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20" t="s">
        <v>188</v>
      </c>
      <c r="AU210" s="20" t="s">
        <v>81</v>
      </c>
    </row>
    <row r="211" s="13" customFormat="1">
      <c r="A211" s="13"/>
      <c r="B211" s="192"/>
      <c r="C211" s="13"/>
      <c r="D211" s="179" t="s">
        <v>267</v>
      </c>
      <c r="E211" s="193" t="s">
        <v>231</v>
      </c>
      <c r="F211" s="194" t="s">
        <v>440</v>
      </c>
      <c r="G211" s="13"/>
      <c r="H211" s="195">
        <v>1225.7000000000001</v>
      </c>
      <c r="I211" s="196"/>
      <c r="J211" s="13"/>
      <c r="K211" s="13"/>
      <c r="L211" s="192"/>
      <c r="M211" s="197"/>
      <c r="N211" s="198"/>
      <c r="O211" s="198"/>
      <c r="P211" s="198"/>
      <c r="Q211" s="198"/>
      <c r="R211" s="198"/>
      <c r="S211" s="198"/>
      <c r="T211" s="19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3" t="s">
        <v>267</v>
      </c>
      <c r="AU211" s="193" t="s">
        <v>81</v>
      </c>
      <c r="AV211" s="13" t="s">
        <v>81</v>
      </c>
      <c r="AW211" s="13" t="s">
        <v>33</v>
      </c>
      <c r="AX211" s="13" t="s">
        <v>79</v>
      </c>
      <c r="AY211" s="193" t="s">
        <v>150</v>
      </c>
    </row>
    <row r="212" s="14" customFormat="1">
      <c r="A212" s="14"/>
      <c r="B212" s="200"/>
      <c r="C212" s="14"/>
      <c r="D212" s="179" t="s">
        <v>267</v>
      </c>
      <c r="E212" s="201" t="s">
        <v>3</v>
      </c>
      <c r="F212" s="202" t="s">
        <v>441</v>
      </c>
      <c r="G212" s="14"/>
      <c r="H212" s="201" t="s">
        <v>3</v>
      </c>
      <c r="I212" s="203"/>
      <c r="J212" s="14"/>
      <c r="K212" s="14"/>
      <c r="L212" s="200"/>
      <c r="M212" s="204"/>
      <c r="N212" s="205"/>
      <c r="O212" s="205"/>
      <c r="P212" s="205"/>
      <c r="Q212" s="205"/>
      <c r="R212" s="205"/>
      <c r="S212" s="205"/>
      <c r="T212" s="20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1" t="s">
        <v>267</v>
      </c>
      <c r="AU212" s="201" t="s">
        <v>81</v>
      </c>
      <c r="AV212" s="14" t="s">
        <v>79</v>
      </c>
      <c r="AW212" s="14" t="s">
        <v>33</v>
      </c>
      <c r="AX212" s="14" t="s">
        <v>71</v>
      </c>
      <c r="AY212" s="201" t="s">
        <v>150</v>
      </c>
    </row>
    <row r="213" s="2" customFormat="1" ht="24.15" customHeight="1">
      <c r="A213" s="39"/>
      <c r="B213" s="165"/>
      <c r="C213" s="166" t="s">
        <v>442</v>
      </c>
      <c r="D213" s="166" t="s">
        <v>153</v>
      </c>
      <c r="E213" s="167" t="s">
        <v>443</v>
      </c>
      <c r="F213" s="168" t="s">
        <v>444</v>
      </c>
      <c r="G213" s="169" t="s">
        <v>233</v>
      </c>
      <c r="H213" s="170">
        <v>2451.4000000000001</v>
      </c>
      <c r="I213" s="171"/>
      <c r="J213" s="172">
        <f>ROUND(I213*H213,2)</f>
        <v>0</v>
      </c>
      <c r="K213" s="168" t="s">
        <v>262</v>
      </c>
      <c r="L213" s="40"/>
      <c r="M213" s="173" t="s">
        <v>3</v>
      </c>
      <c r="N213" s="174" t="s">
        <v>42</v>
      </c>
      <c r="O213" s="73"/>
      <c r="P213" s="175">
        <f>O213*H213</f>
        <v>0</v>
      </c>
      <c r="Q213" s="175">
        <v>0</v>
      </c>
      <c r="R213" s="175">
        <f>Q213*H213</f>
        <v>0</v>
      </c>
      <c r="S213" s="175">
        <v>0</v>
      </c>
      <c r="T213" s="17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77" t="s">
        <v>169</v>
      </c>
      <c r="AT213" s="177" t="s">
        <v>153</v>
      </c>
      <c r="AU213" s="177" t="s">
        <v>81</v>
      </c>
      <c r="AY213" s="20" t="s">
        <v>150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20" t="s">
        <v>79</v>
      </c>
      <c r="BK213" s="178">
        <f>ROUND(I213*H213,2)</f>
        <v>0</v>
      </c>
      <c r="BL213" s="20" t="s">
        <v>169</v>
      </c>
      <c r="BM213" s="177" t="s">
        <v>445</v>
      </c>
    </row>
    <row r="214" s="2" customFormat="1">
      <c r="A214" s="39"/>
      <c r="B214" s="40"/>
      <c r="C214" s="39"/>
      <c r="D214" s="179" t="s">
        <v>159</v>
      </c>
      <c r="E214" s="39"/>
      <c r="F214" s="180" t="s">
        <v>446</v>
      </c>
      <c r="G214" s="39"/>
      <c r="H214" s="39"/>
      <c r="I214" s="181"/>
      <c r="J214" s="39"/>
      <c r="K214" s="39"/>
      <c r="L214" s="40"/>
      <c r="M214" s="182"/>
      <c r="N214" s="18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159</v>
      </c>
      <c r="AU214" s="20" t="s">
        <v>81</v>
      </c>
    </row>
    <row r="215" s="2" customFormat="1">
      <c r="A215" s="39"/>
      <c r="B215" s="40"/>
      <c r="C215" s="39"/>
      <c r="D215" s="190" t="s">
        <v>265</v>
      </c>
      <c r="E215" s="39"/>
      <c r="F215" s="191" t="s">
        <v>447</v>
      </c>
      <c r="G215" s="39"/>
      <c r="H215" s="39"/>
      <c r="I215" s="181"/>
      <c r="J215" s="39"/>
      <c r="K215" s="39"/>
      <c r="L215" s="40"/>
      <c r="M215" s="182"/>
      <c r="N215" s="183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265</v>
      </c>
      <c r="AU215" s="20" t="s">
        <v>81</v>
      </c>
    </row>
    <row r="216" s="2" customFormat="1">
      <c r="A216" s="39"/>
      <c r="B216" s="40"/>
      <c r="C216" s="39"/>
      <c r="D216" s="179" t="s">
        <v>188</v>
      </c>
      <c r="E216" s="39"/>
      <c r="F216" s="184" t="s">
        <v>328</v>
      </c>
      <c r="G216" s="39"/>
      <c r="H216" s="39"/>
      <c r="I216" s="181"/>
      <c r="J216" s="39"/>
      <c r="K216" s="39"/>
      <c r="L216" s="40"/>
      <c r="M216" s="182"/>
      <c r="N216" s="183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188</v>
      </c>
      <c r="AU216" s="20" t="s">
        <v>81</v>
      </c>
    </row>
    <row r="217" s="13" customFormat="1">
      <c r="A217" s="13"/>
      <c r="B217" s="192"/>
      <c r="C217" s="13"/>
      <c r="D217" s="179" t="s">
        <v>267</v>
      </c>
      <c r="E217" s="193" t="s">
        <v>3</v>
      </c>
      <c r="F217" s="194" t="s">
        <v>448</v>
      </c>
      <c r="G217" s="13"/>
      <c r="H217" s="195">
        <v>2451.4000000000001</v>
      </c>
      <c r="I217" s="196"/>
      <c r="J217" s="13"/>
      <c r="K217" s="13"/>
      <c r="L217" s="192"/>
      <c r="M217" s="197"/>
      <c r="N217" s="198"/>
      <c r="O217" s="198"/>
      <c r="P217" s="198"/>
      <c r="Q217" s="198"/>
      <c r="R217" s="198"/>
      <c r="S217" s="198"/>
      <c r="T217" s="19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3" t="s">
        <v>267</v>
      </c>
      <c r="AU217" s="193" t="s">
        <v>81</v>
      </c>
      <c r="AV217" s="13" t="s">
        <v>81</v>
      </c>
      <c r="AW217" s="13" t="s">
        <v>33</v>
      </c>
      <c r="AX217" s="13" t="s">
        <v>79</v>
      </c>
      <c r="AY217" s="193" t="s">
        <v>150</v>
      </c>
    </row>
    <row r="218" s="14" customFormat="1">
      <c r="A218" s="14"/>
      <c r="B218" s="200"/>
      <c r="C218" s="14"/>
      <c r="D218" s="179" t="s">
        <v>267</v>
      </c>
      <c r="E218" s="201" t="s">
        <v>3</v>
      </c>
      <c r="F218" s="202" t="s">
        <v>449</v>
      </c>
      <c r="G218" s="14"/>
      <c r="H218" s="201" t="s">
        <v>3</v>
      </c>
      <c r="I218" s="203"/>
      <c r="J218" s="14"/>
      <c r="K218" s="14"/>
      <c r="L218" s="200"/>
      <c r="M218" s="204"/>
      <c r="N218" s="205"/>
      <c r="O218" s="205"/>
      <c r="P218" s="205"/>
      <c r="Q218" s="205"/>
      <c r="R218" s="205"/>
      <c r="S218" s="205"/>
      <c r="T218" s="20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1" t="s">
        <v>267</v>
      </c>
      <c r="AU218" s="201" t="s">
        <v>81</v>
      </c>
      <c r="AV218" s="14" t="s">
        <v>79</v>
      </c>
      <c r="AW218" s="14" t="s">
        <v>33</v>
      </c>
      <c r="AX218" s="14" t="s">
        <v>71</v>
      </c>
      <c r="AY218" s="201" t="s">
        <v>150</v>
      </c>
    </row>
    <row r="219" s="2" customFormat="1" ht="33" customHeight="1">
      <c r="A219" s="39"/>
      <c r="B219" s="165"/>
      <c r="C219" s="166" t="s">
        <v>450</v>
      </c>
      <c r="D219" s="166" t="s">
        <v>153</v>
      </c>
      <c r="E219" s="167" t="s">
        <v>451</v>
      </c>
      <c r="F219" s="168" t="s">
        <v>452</v>
      </c>
      <c r="G219" s="169" t="s">
        <v>233</v>
      </c>
      <c r="H219" s="170">
        <v>1066.8</v>
      </c>
      <c r="I219" s="171"/>
      <c r="J219" s="172">
        <f>ROUND(I219*H219,2)</f>
        <v>0</v>
      </c>
      <c r="K219" s="168" t="s">
        <v>262</v>
      </c>
      <c r="L219" s="40"/>
      <c r="M219" s="173" t="s">
        <v>3</v>
      </c>
      <c r="N219" s="174" t="s">
        <v>42</v>
      </c>
      <c r="O219" s="73"/>
      <c r="P219" s="175">
        <f>O219*H219</f>
        <v>0</v>
      </c>
      <c r="Q219" s="175">
        <v>0</v>
      </c>
      <c r="R219" s="175">
        <f>Q219*H219</f>
        <v>0</v>
      </c>
      <c r="S219" s="175">
        <v>0</v>
      </c>
      <c r="T219" s="17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177" t="s">
        <v>169</v>
      </c>
      <c r="AT219" s="177" t="s">
        <v>153</v>
      </c>
      <c r="AU219" s="177" t="s">
        <v>81</v>
      </c>
      <c r="AY219" s="20" t="s">
        <v>150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20" t="s">
        <v>79</v>
      </c>
      <c r="BK219" s="178">
        <f>ROUND(I219*H219,2)</f>
        <v>0</v>
      </c>
      <c r="BL219" s="20" t="s">
        <v>169</v>
      </c>
      <c r="BM219" s="177" t="s">
        <v>453</v>
      </c>
    </row>
    <row r="220" s="2" customFormat="1">
      <c r="A220" s="39"/>
      <c r="B220" s="40"/>
      <c r="C220" s="39"/>
      <c r="D220" s="179" t="s">
        <v>159</v>
      </c>
      <c r="E220" s="39"/>
      <c r="F220" s="180" t="s">
        <v>454</v>
      </c>
      <c r="G220" s="39"/>
      <c r="H220" s="39"/>
      <c r="I220" s="181"/>
      <c r="J220" s="39"/>
      <c r="K220" s="39"/>
      <c r="L220" s="40"/>
      <c r="M220" s="182"/>
      <c r="N220" s="183"/>
      <c r="O220" s="73"/>
      <c r="P220" s="73"/>
      <c r="Q220" s="73"/>
      <c r="R220" s="73"/>
      <c r="S220" s="73"/>
      <c r="T220" s="7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20" t="s">
        <v>159</v>
      </c>
      <c r="AU220" s="20" t="s">
        <v>81</v>
      </c>
    </row>
    <row r="221" s="2" customFormat="1">
      <c r="A221" s="39"/>
      <c r="B221" s="40"/>
      <c r="C221" s="39"/>
      <c r="D221" s="190" t="s">
        <v>265</v>
      </c>
      <c r="E221" s="39"/>
      <c r="F221" s="191" t="s">
        <v>455</v>
      </c>
      <c r="G221" s="39"/>
      <c r="H221" s="39"/>
      <c r="I221" s="181"/>
      <c r="J221" s="39"/>
      <c r="K221" s="39"/>
      <c r="L221" s="40"/>
      <c r="M221" s="182"/>
      <c r="N221" s="183"/>
      <c r="O221" s="73"/>
      <c r="P221" s="73"/>
      <c r="Q221" s="73"/>
      <c r="R221" s="73"/>
      <c r="S221" s="73"/>
      <c r="T221" s="74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20" t="s">
        <v>265</v>
      </c>
      <c r="AU221" s="20" t="s">
        <v>81</v>
      </c>
    </row>
    <row r="222" s="13" customFormat="1">
      <c r="A222" s="13"/>
      <c r="B222" s="192"/>
      <c r="C222" s="13"/>
      <c r="D222" s="179" t="s">
        <v>267</v>
      </c>
      <c r="E222" s="193" t="s">
        <v>219</v>
      </c>
      <c r="F222" s="194" t="s">
        <v>456</v>
      </c>
      <c r="G222" s="13"/>
      <c r="H222" s="195">
        <v>1066.8</v>
      </c>
      <c r="I222" s="196"/>
      <c r="J222" s="13"/>
      <c r="K222" s="13"/>
      <c r="L222" s="192"/>
      <c r="M222" s="197"/>
      <c r="N222" s="198"/>
      <c r="O222" s="198"/>
      <c r="P222" s="198"/>
      <c r="Q222" s="198"/>
      <c r="R222" s="198"/>
      <c r="S222" s="198"/>
      <c r="T222" s="19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3" t="s">
        <v>267</v>
      </c>
      <c r="AU222" s="193" t="s">
        <v>81</v>
      </c>
      <c r="AV222" s="13" t="s">
        <v>81</v>
      </c>
      <c r="AW222" s="13" t="s">
        <v>33</v>
      </c>
      <c r="AX222" s="13" t="s">
        <v>79</v>
      </c>
      <c r="AY222" s="193" t="s">
        <v>150</v>
      </c>
    </row>
    <row r="223" s="14" customFormat="1">
      <c r="A223" s="14"/>
      <c r="B223" s="200"/>
      <c r="C223" s="14"/>
      <c r="D223" s="179" t="s">
        <v>267</v>
      </c>
      <c r="E223" s="201" t="s">
        <v>3</v>
      </c>
      <c r="F223" s="202" t="s">
        <v>457</v>
      </c>
      <c r="G223" s="14"/>
      <c r="H223" s="201" t="s">
        <v>3</v>
      </c>
      <c r="I223" s="203"/>
      <c r="J223" s="14"/>
      <c r="K223" s="14"/>
      <c r="L223" s="200"/>
      <c r="M223" s="204"/>
      <c r="N223" s="205"/>
      <c r="O223" s="205"/>
      <c r="P223" s="205"/>
      <c r="Q223" s="205"/>
      <c r="R223" s="205"/>
      <c r="S223" s="205"/>
      <c r="T223" s="20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1" t="s">
        <v>267</v>
      </c>
      <c r="AU223" s="201" t="s">
        <v>81</v>
      </c>
      <c r="AV223" s="14" t="s">
        <v>79</v>
      </c>
      <c r="AW223" s="14" t="s">
        <v>33</v>
      </c>
      <c r="AX223" s="14" t="s">
        <v>71</v>
      </c>
      <c r="AY223" s="201" t="s">
        <v>150</v>
      </c>
    </row>
    <row r="224" s="2" customFormat="1" ht="21.75" customHeight="1">
      <c r="A224" s="39"/>
      <c r="B224" s="165"/>
      <c r="C224" s="166" t="s">
        <v>458</v>
      </c>
      <c r="D224" s="166" t="s">
        <v>153</v>
      </c>
      <c r="E224" s="167" t="s">
        <v>459</v>
      </c>
      <c r="F224" s="168" t="s">
        <v>460</v>
      </c>
      <c r="G224" s="169" t="s">
        <v>233</v>
      </c>
      <c r="H224" s="170">
        <v>1016</v>
      </c>
      <c r="I224" s="171"/>
      <c r="J224" s="172">
        <f>ROUND(I224*H224,2)</f>
        <v>0</v>
      </c>
      <c r="K224" s="168" t="s">
        <v>262</v>
      </c>
      <c r="L224" s="40"/>
      <c r="M224" s="173" t="s">
        <v>3</v>
      </c>
      <c r="N224" s="174" t="s">
        <v>42</v>
      </c>
      <c r="O224" s="73"/>
      <c r="P224" s="175">
        <f>O224*H224</f>
        <v>0</v>
      </c>
      <c r="Q224" s="175">
        <v>0</v>
      </c>
      <c r="R224" s="175">
        <f>Q224*H224</f>
        <v>0</v>
      </c>
      <c r="S224" s="175">
        <v>0</v>
      </c>
      <c r="T224" s="17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177" t="s">
        <v>169</v>
      </c>
      <c r="AT224" s="177" t="s">
        <v>153</v>
      </c>
      <c r="AU224" s="177" t="s">
        <v>81</v>
      </c>
      <c r="AY224" s="20" t="s">
        <v>150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20" t="s">
        <v>79</v>
      </c>
      <c r="BK224" s="178">
        <f>ROUND(I224*H224,2)</f>
        <v>0</v>
      </c>
      <c r="BL224" s="20" t="s">
        <v>169</v>
      </c>
      <c r="BM224" s="177" t="s">
        <v>461</v>
      </c>
    </row>
    <row r="225" s="2" customFormat="1">
      <c r="A225" s="39"/>
      <c r="B225" s="40"/>
      <c r="C225" s="39"/>
      <c r="D225" s="179" t="s">
        <v>159</v>
      </c>
      <c r="E225" s="39"/>
      <c r="F225" s="180" t="s">
        <v>462</v>
      </c>
      <c r="G225" s="39"/>
      <c r="H225" s="39"/>
      <c r="I225" s="181"/>
      <c r="J225" s="39"/>
      <c r="K225" s="39"/>
      <c r="L225" s="40"/>
      <c r="M225" s="182"/>
      <c r="N225" s="183"/>
      <c r="O225" s="73"/>
      <c r="P225" s="73"/>
      <c r="Q225" s="73"/>
      <c r="R225" s="73"/>
      <c r="S225" s="73"/>
      <c r="T225" s="74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20" t="s">
        <v>159</v>
      </c>
      <c r="AU225" s="20" t="s">
        <v>81</v>
      </c>
    </row>
    <row r="226" s="2" customFormat="1">
      <c r="A226" s="39"/>
      <c r="B226" s="40"/>
      <c r="C226" s="39"/>
      <c r="D226" s="190" t="s">
        <v>265</v>
      </c>
      <c r="E226" s="39"/>
      <c r="F226" s="191" t="s">
        <v>463</v>
      </c>
      <c r="G226" s="39"/>
      <c r="H226" s="39"/>
      <c r="I226" s="181"/>
      <c r="J226" s="39"/>
      <c r="K226" s="39"/>
      <c r="L226" s="40"/>
      <c r="M226" s="182"/>
      <c r="N226" s="183"/>
      <c r="O226" s="73"/>
      <c r="P226" s="73"/>
      <c r="Q226" s="73"/>
      <c r="R226" s="73"/>
      <c r="S226" s="73"/>
      <c r="T226" s="74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20" t="s">
        <v>265</v>
      </c>
      <c r="AU226" s="20" t="s">
        <v>81</v>
      </c>
    </row>
    <row r="227" s="13" customFormat="1">
      <c r="A227" s="13"/>
      <c r="B227" s="192"/>
      <c r="C227" s="13"/>
      <c r="D227" s="179" t="s">
        <v>267</v>
      </c>
      <c r="E227" s="193" t="s">
        <v>3</v>
      </c>
      <c r="F227" s="194" t="s">
        <v>244</v>
      </c>
      <c r="G227" s="13"/>
      <c r="H227" s="195">
        <v>1016</v>
      </c>
      <c r="I227" s="196"/>
      <c r="J227" s="13"/>
      <c r="K227" s="13"/>
      <c r="L227" s="192"/>
      <c r="M227" s="197"/>
      <c r="N227" s="198"/>
      <c r="O227" s="198"/>
      <c r="P227" s="198"/>
      <c r="Q227" s="198"/>
      <c r="R227" s="198"/>
      <c r="S227" s="198"/>
      <c r="T227" s="19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3" t="s">
        <v>267</v>
      </c>
      <c r="AU227" s="193" t="s">
        <v>81</v>
      </c>
      <c r="AV227" s="13" t="s">
        <v>81</v>
      </c>
      <c r="AW227" s="13" t="s">
        <v>33</v>
      </c>
      <c r="AX227" s="13" t="s">
        <v>79</v>
      </c>
      <c r="AY227" s="193" t="s">
        <v>150</v>
      </c>
    </row>
    <row r="228" s="14" customFormat="1">
      <c r="A228" s="14"/>
      <c r="B228" s="200"/>
      <c r="C228" s="14"/>
      <c r="D228" s="179" t="s">
        <v>267</v>
      </c>
      <c r="E228" s="201" t="s">
        <v>3</v>
      </c>
      <c r="F228" s="202" t="s">
        <v>464</v>
      </c>
      <c r="G228" s="14"/>
      <c r="H228" s="201" t="s">
        <v>3</v>
      </c>
      <c r="I228" s="203"/>
      <c r="J228" s="14"/>
      <c r="K228" s="14"/>
      <c r="L228" s="200"/>
      <c r="M228" s="204"/>
      <c r="N228" s="205"/>
      <c r="O228" s="205"/>
      <c r="P228" s="205"/>
      <c r="Q228" s="205"/>
      <c r="R228" s="205"/>
      <c r="S228" s="205"/>
      <c r="T228" s="20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1" t="s">
        <v>267</v>
      </c>
      <c r="AU228" s="201" t="s">
        <v>81</v>
      </c>
      <c r="AV228" s="14" t="s">
        <v>79</v>
      </c>
      <c r="AW228" s="14" t="s">
        <v>33</v>
      </c>
      <c r="AX228" s="14" t="s">
        <v>71</v>
      </c>
      <c r="AY228" s="201" t="s">
        <v>150</v>
      </c>
    </row>
    <row r="229" s="2" customFormat="1" ht="21.75" customHeight="1">
      <c r="A229" s="39"/>
      <c r="B229" s="165"/>
      <c r="C229" s="166" t="s">
        <v>465</v>
      </c>
      <c r="D229" s="166" t="s">
        <v>153</v>
      </c>
      <c r="E229" s="167" t="s">
        <v>466</v>
      </c>
      <c r="F229" s="168" t="s">
        <v>467</v>
      </c>
      <c r="G229" s="169" t="s">
        <v>233</v>
      </c>
      <c r="H229" s="170">
        <v>1066.8</v>
      </c>
      <c r="I229" s="171"/>
      <c r="J229" s="172">
        <f>ROUND(I229*H229,2)</f>
        <v>0</v>
      </c>
      <c r="K229" s="168" t="s">
        <v>3</v>
      </c>
      <c r="L229" s="40"/>
      <c r="M229" s="173" t="s">
        <v>3</v>
      </c>
      <c r="N229" s="174" t="s">
        <v>42</v>
      </c>
      <c r="O229" s="73"/>
      <c r="P229" s="175">
        <f>O229*H229</f>
        <v>0</v>
      </c>
      <c r="Q229" s="175">
        <v>0</v>
      </c>
      <c r="R229" s="175">
        <f>Q229*H229</f>
        <v>0</v>
      </c>
      <c r="S229" s="175">
        <v>0</v>
      </c>
      <c r="T229" s="17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177" t="s">
        <v>169</v>
      </c>
      <c r="AT229" s="177" t="s">
        <v>153</v>
      </c>
      <c r="AU229" s="177" t="s">
        <v>81</v>
      </c>
      <c r="AY229" s="20" t="s">
        <v>150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20" t="s">
        <v>79</v>
      </c>
      <c r="BK229" s="178">
        <f>ROUND(I229*H229,2)</f>
        <v>0</v>
      </c>
      <c r="BL229" s="20" t="s">
        <v>169</v>
      </c>
      <c r="BM229" s="177" t="s">
        <v>468</v>
      </c>
    </row>
    <row r="230" s="2" customFormat="1">
      <c r="A230" s="39"/>
      <c r="B230" s="40"/>
      <c r="C230" s="39"/>
      <c r="D230" s="179" t="s">
        <v>159</v>
      </c>
      <c r="E230" s="39"/>
      <c r="F230" s="180" t="s">
        <v>469</v>
      </c>
      <c r="G230" s="39"/>
      <c r="H230" s="39"/>
      <c r="I230" s="181"/>
      <c r="J230" s="39"/>
      <c r="K230" s="39"/>
      <c r="L230" s="40"/>
      <c r="M230" s="182"/>
      <c r="N230" s="183"/>
      <c r="O230" s="73"/>
      <c r="P230" s="73"/>
      <c r="Q230" s="73"/>
      <c r="R230" s="73"/>
      <c r="S230" s="73"/>
      <c r="T230" s="74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20" t="s">
        <v>159</v>
      </c>
      <c r="AU230" s="20" t="s">
        <v>81</v>
      </c>
    </row>
    <row r="231" s="13" customFormat="1">
      <c r="A231" s="13"/>
      <c r="B231" s="192"/>
      <c r="C231" s="13"/>
      <c r="D231" s="179" t="s">
        <v>267</v>
      </c>
      <c r="E231" s="193" t="s">
        <v>3</v>
      </c>
      <c r="F231" s="194" t="s">
        <v>219</v>
      </c>
      <c r="G231" s="13"/>
      <c r="H231" s="195">
        <v>1066.8</v>
      </c>
      <c r="I231" s="196"/>
      <c r="J231" s="13"/>
      <c r="K231" s="13"/>
      <c r="L231" s="192"/>
      <c r="M231" s="197"/>
      <c r="N231" s="198"/>
      <c r="O231" s="198"/>
      <c r="P231" s="198"/>
      <c r="Q231" s="198"/>
      <c r="R231" s="198"/>
      <c r="S231" s="198"/>
      <c r="T231" s="19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3" t="s">
        <v>267</v>
      </c>
      <c r="AU231" s="193" t="s">
        <v>81</v>
      </c>
      <c r="AV231" s="13" t="s">
        <v>81</v>
      </c>
      <c r="AW231" s="13" t="s">
        <v>33</v>
      </c>
      <c r="AX231" s="13" t="s">
        <v>79</v>
      </c>
      <c r="AY231" s="193" t="s">
        <v>150</v>
      </c>
    </row>
    <row r="232" s="14" customFormat="1">
      <c r="A232" s="14"/>
      <c r="B232" s="200"/>
      <c r="C232" s="14"/>
      <c r="D232" s="179" t="s">
        <v>267</v>
      </c>
      <c r="E232" s="201" t="s">
        <v>3</v>
      </c>
      <c r="F232" s="202" t="s">
        <v>470</v>
      </c>
      <c r="G232" s="14"/>
      <c r="H232" s="201" t="s">
        <v>3</v>
      </c>
      <c r="I232" s="203"/>
      <c r="J232" s="14"/>
      <c r="K232" s="14"/>
      <c r="L232" s="200"/>
      <c r="M232" s="204"/>
      <c r="N232" s="205"/>
      <c r="O232" s="205"/>
      <c r="P232" s="205"/>
      <c r="Q232" s="205"/>
      <c r="R232" s="205"/>
      <c r="S232" s="205"/>
      <c r="T232" s="20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1" t="s">
        <v>267</v>
      </c>
      <c r="AU232" s="201" t="s">
        <v>81</v>
      </c>
      <c r="AV232" s="14" t="s">
        <v>79</v>
      </c>
      <c r="AW232" s="14" t="s">
        <v>33</v>
      </c>
      <c r="AX232" s="14" t="s">
        <v>71</v>
      </c>
      <c r="AY232" s="201" t="s">
        <v>150</v>
      </c>
    </row>
    <row r="233" s="2" customFormat="1" ht="33" customHeight="1">
      <c r="A233" s="39"/>
      <c r="B233" s="165"/>
      <c r="C233" s="166" t="s">
        <v>471</v>
      </c>
      <c r="D233" s="166" t="s">
        <v>153</v>
      </c>
      <c r="E233" s="167" t="s">
        <v>472</v>
      </c>
      <c r="F233" s="168" t="s">
        <v>473</v>
      </c>
      <c r="G233" s="169" t="s">
        <v>233</v>
      </c>
      <c r="H233" s="170">
        <v>1016</v>
      </c>
      <c r="I233" s="171"/>
      <c r="J233" s="172">
        <f>ROUND(I233*H233,2)</f>
        <v>0</v>
      </c>
      <c r="K233" s="168" t="s">
        <v>262</v>
      </c>
      <c r="L233" s="40"/>
      <c r="M233" s="173" t="s">
        <v>3</v>
      </c>
      <c r="N233" s="174" t="s">
        <v>42</v>
      </c>
      <c r="O233" s="73"/>
      <c r="P233" s="175">
        <f>O233*H233</f>
        <v>0</v>
      </c>
      <c r="Q233" s="175">
        <v>0</v>
      </c>
      <c r="R233" s="175">
        <f>Q233*H233</f>
        <v>0</v>
      </c>
      <c r="S233" s="175">
        <v>0</v>
      </c>
      <c r="T233" s="17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177" t="s">
        <v>169</v>
      </c>
      <c r="AT233" s="177" t="s">
        <v>153</v>
      </c>
      <c r="AU233" s="177" t="s">
        <v>81</v>
      </c>
      <c r="AY233" s="20" t="s">
        <v>150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20" t="s">
        <v>79</v>
      </c>
      <c r="BK233" s="178">
        <f>ROUND(I233*H233,2)</f>
        <v>0</v>
      </c>
      <c r="BL233" s="20" t="s">
        <v>169</v>
      </c>
      <c r="BM233" s="177" t="s">
        <v>474</v>
      </c>
    </row>
    <row r="234" s="2" customFormat="1">
      <c r="A234" s="39"/>
      <c r="B234" s="40"/>
      <c r="C234" s="39"/>
      <c r="D234" s="179" t="s">
        <v>159</v>
      </c>
      <c r="E234" s="39"/>
      <c r="F234" s="180" t="s">
        <v>475</v>
      </c>
      <c r="G234" s="39"/>
      <c r="H234" s="39"/>
      <c r="I234" s="181"/>
      <c r="J234" s="39"/>
      <c r="K234" s="39"/>
      <c r="L234" s="40"/>
      <c r="M234" s="182"/>
      <c r="N234" s="183"/>
      <c r="O234" s="73"/>
      <c r="P234" s="73"/>
      <c r="Q234" s="73"/>
      <c r="R234" s="73"/>
      <c r="S234" s="73"/>
      <c r="T234" s="74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20" t="s">
        <v>159</v>
      </c>
      <c r="AU234" s="20" t="s">
        <v>81</v>
      </c>
    </row>
    <row r="235" s="2" customFormat="1">
      <c r="A235" s="39"/>
      <c r="B235" s="40"/>
      <c r="C235" s="39"/>
      <c r="D235" s="190" t="s">
        <v>265</v>
      </c>
      <c r="E235" s="39"/>
      <c r="F235" s="191" t="s">
        <v>476</v>
      </c>
      <c r="G235" s="39"/>
      <c r="H235" s="39"/>
      <c r="I235" s="181"/>
      <c r="J235" s="39"/>
      <c r="K235" s="39"/>
      <c r="L235" s="40"/>
      <c r="M235" s="182"/>
      <c r="N235" s="183"/>
      <c r="O235" s="73"/>
      <c r="P235" s="73"/>
      <c r="Q235" s="73"/>
      <c r="R235" s="73"/>
      <c r="S235" s="73"/>
      <c r="T235" s="74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20" t="s">
        <v>265</v>
      </c>
      <c r="AU235" s="20" t="s">
        <v>81</v>
      </c>
    </row>
    <row r="236" s="13" customFormat="1">
      <c r="A236" s="13"/>
      <c r="B236" s="192"/>
      <c r="C236" s="13"/>
      <c r="D236" s="179" t="s">
        <v>267</v>
      </c>
      <c r="E236" s="193" t="s">
        <v>244</v>
      </c>
      <c r="F236" s="194" t="s">
        <v>477</v>
      </c>
      <c r="G236" s="13"/>
      <c r="H236" s="195">
        <v>1016</v>
      </c>
      <c r="I236" s="196"/>
      <c r="J236" s="13"/>
      <c r="K236" s="13"/>
      <c r="L236" s="192"/>
      <c r="M236" s="197"/>
      <c r="N236" s="198"/>
      <c r="O236" s="198"/>
      <c r="P236" s="198"/>
      <c r="Q236" s="198"/>
      <c r="R236" s="198"/>
      <c r="S236" s="198"/>
      <c r="T236" s="19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3" t="s">
        <v>267</v>
      </c>
      <c r="AU236" s="193" t="s">
        <v>81</v>
      </c>
      <c r="AV236" s="13" t="s">
        <v>81</v>
      </c>
      <c r="AW236" s="13" t="s">
        <v>33</v>
      </c>
      <c r="AX236" s="13" t="s">
        <v>79</v>
      </c>
      <c r="AY236" s="193" t="s">
        <v>150</v>
      </c>
    </row>
    <row r="237" s="14" customFormat="1">
      <c r="A237" s="14"/>
      <c r="B237" s="200"/>
      <c r="C237" s="14"/>
      <c r="D237" s="179" t="s">
        <v>267</v>
      </c>
      <c r="E237" s="201" t="s">
        <v>3</v>
      </c>
      <c r="F237" s="202" t="s">
        <v>478</v>
      </c>
      <c r="G237" s="14"/>
      <c r="H237" s="201" t="s">
        <v>3</v>
      </c>
      <c r="I237" s="203"/>
      <c r="J237" s="14"/>
      <c r="K237" s="14"/>
      <c r="L237" s="200"/>
      <c r="M237" s="204"/>
      <c r="N237" s="205"/>
      <c r="O237" s="205"/>
      <c r="P237" s="205"/>
      <c r="Q237" s="205"/>
      <c r="R237" s="205"/>
      <c r="S237" s="205"/>
      <c r="T237" s="20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1" t="s">
        <v>267</v>
      </c>
      <c r="AU237" s="201" t="s">
        <v>81</v>
      </c>
      <c r="AV237" s="14" t="s">
        <v>79</v>
      </c>
      <c r="AW237" s="14" t="s">
        <v>33</v>
      </c>
      <c r="AX237" s="14" t="s">
        <v>71</v>
      </c>
      <c r="AY237" s="201" t="s">
        <v>150</v>
      </c>
    </row>
    <row r="238" s="12" customFormat="1" ht="22.8" customHeight="1">
      <c r="A238" s="12"/>
      <c r="B238" s="152"/>
      <c r="C238" s="12"/>
      <c r="D238" s="153" t="s">
        <v>70</v>
      </c>
      <c r="E238" s="163" t="s">
        <v>197</v>
      </c>
      <c r="F238" s="163" t="s">
        <v>479</v>
      </c>
      <c r="G238" s="12"/>
      <c r="H238" s="12"/>
      <c r="I238" s="155"/>
      <c r="J238" s="164">
        <f>BK238</f>
        <v>0</v>
      </c>
      <c r="K238" s="12"/>
      <c r="L238" s="152"/>
      <c r="M238" s="157"/>
      <c r="N238" s="158"/>
      <c r="O238" s="158"/>
      <c r="P238" s="159">
        <f>SUM(P239:P275)</f>
        <v>0</v>
      </c>
      <c r="Q238" s="158"/>
      <c r="R238" s="159">
        <f>SUM(R239:R275)</f>
        <v>17.718890259999998</v>
      </c>
      <c r="S238" s="158"/>
      <c r="T238" s="160">
        <f>SUM(T239:T275)</f>
        <v>44.034000000000006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3" t="s">
        <v>79</v>
      </c>
      <c r="AT238" s="161" t="s">
        <v>70</v>
      </c>
      <c r="AU238" s="161" t="s">
        <v>79</v>
      </c>
      <c r="AY238" s="153" t="s">
        <v>150</v>
      </c>
      <c r="BK238" s="162">
        <f>SUM(BK239:BK275)</f>
        <v>0</v>
      </c>
    </row>
    <row r="239" s="2" customFormat="1" ht="24.15" customHeight="1">
      <c r="A239" s="39"/>
      <c r="B239" s="165"/>
      <c r="C239" s="166" t="s">
        <v>480</v>
      </c>
      <c r="D239" s="166" t="s">
        <v>153</v>
      </c>
      <c r="E239" s="167" t="s">
        <v>481</v>
      </c>
      <c r="F239" s="168" t="s">
        <v>482</v>
      </c>
      <c r="G239" s="169" t="s">
        <v>217</v>
      </c>
      <c r="H239" s="170">
        <v>2</v>
      </c>
      <c r="I239" s="171"/>
      <c r="J239" s="172">
        <f>ROUND(I239*H239,2)</f>
        <v>0</v>
      </c>
      <c r="K239" s="168" t="s">
        <v>262</v>
      </c>
      <c r="L239" s="40"/>
      <c r="M239" s="173" t="s">
        <v>3</v>
      </c>
      <c r="N239" s="174" t="s">
        <v>42</v>
      </c>
      <c r="O239" s="73"/>
      <c r="P239" s="175">
        <f>O239*H239</f>
        <v>0</v>
      </c>
      <c r="Q239" s="175">
        <v>0</v>
      </c>
      <c r="R239" s="175">
        <f>Q239*H239</f>
        <v>0</v>
      </c>
      <c r="S239" s="175">
        <v>0</v>
      </c>
      <c r="T239" s="17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177" t="s">
        <v>169</v>
      </c>
      <c r="AT239" s="177" t="s">
        <v>153</v>
      </c>
      <c r="AU239" s="177" t="s">
        <v>81</v>
      </c>
      <c r="AY239" s="20" t="s">
        <v>150</v>
      </c>
      <c r="BE239" s="178">
        <f>IF(N239="základní",J239,0)</f>
        <v>0</v>
      </c>
      <c r="BF239" s="178">
        <f>IF(N239="snížená",J239,0)</f>
        <v>0</v>
      </c>
      <c r="BG239" s="178">
        <f>IF(N239="zákl. přenesená",J239,0)</f>
        <v>0</v>
      </c>
      <c r="BH239" s="178">
        <f>IF(N239="sníž. přenesená",J239,0)</f>
        <v>0</v>
      </c>
      <c r="BI239" s="178">
        <f>IF(N239="nulová",J239,0)</f>
        <v>0</v>
      </c>
      <c r="BJ239" s="20" t="s">
        <v>79</v>
      </c>
      <c r="BK239" s="178">
        <f>ROUND(I239*H239,2)</f>
        <v>0</v>
      </c>
      <c r="BL239" s="20" t="s">
        <v>169</v>
      </c>
      <c r="BM239" s="177" t="s">
        <v>483</v>
      </c>
    </row>
    <row r="240" s="2" customFormat="1">
      <c r="A240" s="39"/>
      <c r="B240" s="40"/>
      <c r="C240" s="39"/>
      <c r="D240" s="179" t="s">
        <v>159</v>
      </c>
      <c r="E240" s="39"/>
      <c r="F240" s="180" t="s">
        <v>484</v>
      </c>
      <c r="G240" s="39"/>
      <c r="H240" s="39"/>
      <c r="I240" s="181"/>
      <c r="J240" s="39"/>
      <c r="K240" s="39"/>
      <c r="L240" s="40"/>
      <c r="M240" s="182"/>
      <c r="N240" s="183"/>
      <c r="O240" s="73"/>
      <c r="P240" s="73"/>
      <c r="Q240" s="73"/>
      <c r="R240" s="73"/>
      <c r="S240" s="73"/>
      <c r="T240" s="74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20" t="s">
        <v>159</v>
      </c>
      <c r="AU240" s="20" t="s">
        <v>81</v>
      </c>
    </row>
    <row r="241" s="2" customFormat="1">
      <c r="A241" s="39"/>
      <c r="B241" s="40"/>
      <c r="C241" s="39"/>
      <c r="D241" s="190" t="s">
        <v>265</v>
      </c>
      <c r="E241" s="39"/>
      <c r="F241" s="191" t="s">
        <v>485</v>
      </c>
      <c r="G241" s="39"/>
      <c r="H241" s="39"/>
      <c r="I241" s="181"/>
      <c r="J241" s="39"/>
      <c r="K241" s="39"/>
      <c r="L241" s="40"/>
      <c r="M241" s="182"/>
      <c r="N241" s="183"/>
      <c r="O241" s="73"/>
      <c r="P241" s="73"/>
      <c r="Q241" s="73"/>
      <c r="R241" s="73"/>
      <c r="S241" s="73"/>
      <c r="T241" s="74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20" t="s">
        <v>265</v>
      </c>
      <c r="AU241" s="20" t="s">
        <v>81</v>
      </c>
    </row>
    <row r="242" s="13" customFormat="1">
      <c r="A242" s="13"/>
      <c r="B242" s="192"/>
      <c r="C242" s="13"/>
      <c r="D242" s="179" t="s">
        <v>267</v>
      </c>
      <c r="E242" s="193" t="s">
        <v>3</v>
      </c>
      <c r="F242" s="194" t="s">
        <v>81</v>
      </c>
      <c r="G242" s="13"/>
      <c r="H242" s="195">
        <v>2</v>
      </c>
      <c r="I242" s="196"/>
      <c r="J242" s="13"/>
      <c r="K242" s="13"/>
      <c r="L242" s="192"/>
      <c r="M242" s="197"/>
      <c r="N242" s="198"/>
      <c r="O242" s="198"/>
      <c r="P242" s="198"/>
      <c r="Q242" s="198"/>
      <c r="R242" s="198"/>
      <c r="S242" s="198"/>
      <c r="T242" s="19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3" t="s">
        <v>267</v>
      </c>
      <c r="AU242" s="193" t="s">
        <v>81</v>
      </c>
      <c r="AV242" s="13" t="s">
        <v>81</v>
      </c>
      <c r="AW242" s="13" t="s">
        <v>33</v>
      </c>
      <c r="AX242" s="13" t="s">
        <v>79</v>
      </c>
      <c r="AY242" s="193" t="s">
        <v>150</v>
      </c>
    </row>
    <row r="243" s="2" customFormat="1" ht="16.5" customHeight="1">
      <c r="A243" s="39"/>
      <c r="B243" s="165"/>
      <c r="C243" s="207" t="s">
        <v>486</v>
      </c>
      <c r="D243" s="207" t="s">
        <v>372</v>
      </c>
      <c r="E243" s="208" t="s">
        <v>487</v>
      </c>
      <c r="F243" s="209" t="s">
        <v>488</v>
      </c>
      <c r="G243" s="210" t="s">
        <v>217</v>
      </c>
      <c r="H243" s="211">
        <v>2</v>
      </c>
      <c r="I243" s="212"/>
      <c r="J243" s="213">
        <f>ROUND(I243*H243,2)</f>
        <v>0</v>
      </c>
      <c r="K243" s="209" t="s">
        <v>262</v>
      </c>
      <c r="L243" s="214"/>
      <c r="M243" s="215" t="s">
        <v>3</v>
      </c>
      <c r="N243" s="216" t="s">
        <v>42</v>
      </c>
      <c r="O243" s="73"/>
      <c r="P243" s="175">
        <f>O243*H243</f>
        <v>0</v>
      </c>
      <c r="Q243" s="175">
        <v>0.0020999999999999999</v>
      </c>
      <c r="R243" s="175">
        <f>Q243*H243</f>
        <v>0.0041999999999999997</v>
      </c>
      <c r="S243" s="175">
        <v>0</v>
      </c>
      <c r="T243" s="17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177" t="s">
        <v>192</v>
      </c>
      <c r="AT243" s="177" t="s">
        <v>372</v>
      </c>
      <c r="AU243" s="177" t="s">
        <v>81</v>
      </c>
      <c r="AY243" s="20" t="s">
        <v>150</v>
      </c>
      <c r="BE243" s="178">
        <f>IF(N243="základní",J243,0)</f>
        <v>0</v>
      </c>
      <c r="BF243" s="178">
        <f>IF(N243="snížená",J243,0)</f>
        <v>0</v>
      </c>
      <c r="BG243" s="178">
        <f>IF(N243="zákl. přenesená",J243,0)</f>
        <v>0</v>
      </c>
      <c r="BH243" s="178">
        <f>IF(N243="sníž. přenesená",J243,0)</f>
        <v>0</v>
      </c>
      <c r="BI243" s="178">
        <f>IF(N243="nulová",J243,0)</f>
        <v>0</v>
      </c>
      <c r="BJ243" s="20" t="s">
        <v>79</v>
      </c>
      <c r="BK243" s="178">
        <f>ROUND(I243*H243,2)</f>
        <v>0</v>
      </c>
      <c r="BL243" s="20" t="s">
        <v>169</v>
      </c>
      <c r="BM243" s="177" t="s">
        <v>489</v>
      </c>
    </row>
    <row r="244" s="2" customFormat="1">
      <c r="A244" s="39"/>
      <c r="B244" s="40"/>
      <c r="C244" s="39"/>
      <c r="D244" s="179" t="s">
        <v>159</v>
      </c>
      <c r="E244" s="39"/>
      <c r="F244" s="180" t="s">
        <v>488</v>
      </c>
      <c r="G244" s="39"/>
      <c r="H244" s="39"/>
      <c r="I244" s="181"/>
      <c r="J244" s="39"/>
      <c r="K244" s="39"/>
      <c r="L244" s="40"/>
      <c r="M244" s="182"/>
      <c r="N244" s="183"/>
      <c r="O244" s="73"/>
      <c r="P244" s="73"/>
      <c r="Q244" s="73"/>
      <c r="R244" s="73"/>
      <c r="S244" s="73"/>
      <c r="T244" s="74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20" t="s">
        <v>159</v>
      </c>
      <c r="AU244" s="20" t="s">
        <v>81</v>
      </c>
    </row>
    <row r="245" s="13" customFormat="1">
      <c r="A245" s="13"/>
      <c r="B245" s="192"/>
      <c r="C245" s="13"/>
      <c r="D245" s="179" t="s">
        <v>267</v>
      </c>
      <c r="E245" s="193" t="s">
        <v>3</v>
      </c>
      <c r="F245" s="194" t="s">
        <v>490</v>
      </c>
      <c r="G245" s="13"/>
      <c r="H245" s="195">
        <v>2</v>
      </c>
      <c r="I245" s="196"/>
      <c r="J245" s="13"/>
      <c r="K245" s="13"/>
      <c r="L245" s="192"/>
      <c r="M245" s="197"/>
      <c r="N245" s="198"/>
      <c r="O245" s="198"/>
      <c r="P245" s="198"/>
      <c r="Q245" s="198"/>
      <c r="R245" s="198"/>
      <c r="S245" s="198"/>
      <c r="T245" s="19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3" t="s">
        <v>267</v>
      </c>
      <c r="AU245" s="193" t="s">
        <v>81</v>
      </c>
      <c r="AV245" s="13" t="s">
        <v>81</v>
      </c>
      <c r="AW245" s="13" t="s">
        <v>33</v>
      </c>
      <c r="AX245" s="13" t="s">
        <v>79</v>
      </c>
      <c r="AY245" s="193" t="s">
        <v>150</v>
      </c>
    </row>
    <row r="246" s="2" customFormat="1" ht="24.15" customHeight="1">
      <c r="A246" s="39"/>
      <c r="B246" s="165"/>
      <c r="C246" s="166" t="s">
        <v>491</v>
      </c>
      <c r="D246" s="166" t="s">
        <v>153</v>
      </c>
      <c r="E246" s="167" t="s">
        <v>492</v>
      </c>
      <c r="F246" s="168" t="s">
        <v>493</v>
      </c>
      <c r="G246" s="169" t="s">
        <v>217</v>
      </c>
      <c r="H246" s="170">
        <v>1</v>
      </c>
      <c r="I246" s="171"/>
      <c r="J246" s="172">
        <f>ROUND(I246*H246,2)</f>
        <v>0</v>
      </c>
      <c r="K246" s="168" t="s">
        <v>262</v>
      </c>
      <c r="L246" s="40"/>
      <c r="M246" s="173" t="s">
        <v>3</v>
      </c>
      <c r="N246" s="174" t="s">
        <v>42</v>
      </c>
      <c r="O246" s="73"/>
      <c r="P246" s="175">
        <f>O246*H246</f>
        <v>0</v>
      </c>
      <c r="Q246" s="175">
        <v>0.00069999999999999999</v>
      </c>
      <c r="R246" s="175">
        <f>Q246*H246</f>
        <v>0.00069999999999999999</v>
      </c>
      <c r="S246" s="175">
        <v>0</v>
      </c>
      <c r="T246" s="17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177" t="s">
        <v>169</v>
      </c>
      <c r="AT246" s="177" t="s">
        <v>153</v>
      </c>
      <c r="AU246" s="177" t="s">
        <v>81</v>
      </c>
      <c r="AY246" s="20" t="s">
        <v>150</v>
      </c>
      <c r="BE246" s="178">
        <f>IF(N246="základní",J246,0)</f>
        <v>0</v>
      </c>
      <c r="BF246" s="178">
        <f>IF(N246="snížená",J246,0)</f>
        <v>0</v>
      </c>
      <c r="BG246" s="178">
        <f>IF(N246="zákl. přenesená",J246,0)</f>
        <v>0</v>
      </c>
      <c r="BH246" s="178">
        <f>IF(N246="sníž. přenesená",J246,0)</f>
        <v>0</v>
      </c>
      <c r="BI246" s="178">
        <f>IF(N246="nulová",J246,0)</f>
        <v>0</v>
      </c>
      <c r="BJ246" s="20" t="s">
        <v>79</v>
      </c>
      <c r="BK246" s="178">
        <f>ROUND(I246*H246,2)</f>
        <v>0</v>
      </c>
      <c r="BL246" s="20" t="s">
        <v>169</v>
      </c>
      <c r="BM246" s="177" t="s">
        <v>494</v>
      </c>
    </row>
    <row r="247" s="2" customFormat="1">
      <c r="A247" s="39"/>
      <c r="B247" s="40"/>
      <c r="C247" s="39"/>
      <c r="D247" s="179" t="s">
        <v>159</v>
      </c>
      <c r="E247" s="39"/>
      <c r="F247" s="180" t="s">
        <v>495</v>
      </c>
      <c r="G247" s="39"/>
      <c r="H247" s="39"/>
      <c r="I247" s="181"/>
      <c r="J247" s="39"/>
      <c r="K247" s="39"/>
      <c r="L247" s="40"/>
      <c r="M247" s="182"/>
      <c r="N247" s="183"/>
      <c r="O247" s="73"/>
      <c r="P247" s="73"/>
      <c r="Q247" s="73"/>
      <c r="R247" s="73"/>
      <c r="S247" s="73"/>
      <c r="T247" s="74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20" t="s">
        <v>159</v>
      </c>
      <c r="AU247" s="20" t="s">
        <v>81</v>
      </c>
    </row>
    <row r="248" s="2" customFormat="1">
      <c r="A248" s="39"/>
      <c r="B248" s="40"/>
      <c r="C248" s="39"/>
      <c r="D248" s="190" t="s">
        <v>265</v>
      </c>
      <c r="E248" s="39"/>
      <c r="F248" s="191" t="s">
        <v>496</v>
      </c>
      <c r="G248" s="39"/>
      <c r="H248" s="39"/>
      <c r="I248" s="181"/>
      <c r="J248" s="39"/>
      <c r="K248" s="39"/>
      <c r="L248" s="40"/>
      <c r="M248" s="182"/>
      <c r="N248" s="183"/>
      <c r="O248" s="73"/>
      <c r="P248" s="73"/>
      <c r="Q248" s="73"/>
      <c r="R248" s="73"/>
      <c r="S248" s="73"/>
      <c r="T248" s="74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20" t="s">
        <v>265</v>
      </c>
      <c r="AU248" s="20" t="s">
        <v>81</v>
      </c>
    </row>
    <row r="249" s="13" customFormat="1">
      <c r="A249" s="13"/>
      <c r="B249" s="192"/>
      <c r="C249" s="13"/>
      <c r="D249" s="179" t="s">
        <v>267</v>
      </c>
      <c r="E249" s="193" t="s">
        <v>3</v>
      </c>
      <c r="F249" s="194" t="s">
        <v>79</v>
      </c>
      <c r="G249" s="13"/>
      <c r="H249" s="195">
        <v>1</v>
      </c>
      <c r="I249" s="196"/>
      <c r="J249" s="13"/>
      <c r="K249" s="13"/>
      <c r="L249" s="192"/>
      <c r="M249" s="197"/>
      <c r="N249" s="198"/>
      <c r="O249" s="198"/>
      <c r="P249" s="198"/>
      <c r="Q249" s="198"/>
      <c r="R249" s="198"/>
      <c r="S249" s="198"/>
      <c r="T249" s="19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3" t="s">
        <v>267</v>
      </c>
      <c r="AU249" s="193" t="s">
        <v>81</v>
      </c>
      <c r="AV249" s="13" t="s">
        <v>81</v>
      </c>
      <c r="AW249" s="13" t="s">
        <v>33</v>
      </c>
      <c r="AX249" s="13" t="s">
        <v>79</v>
      </c>
      <c r="AY249" s="193" t="s">
        <v>150</v>
      </c>
    </row>
    <row r="250" s="14" customFormat="1">
      <c r="A250" s="14"/>
      <c r="B250" s="200"/>
      <c r="C250" s="14"/>
      <c r="D250" s="179" t="s">
        <v>267</v>
      </c>
      <c r="E250" s="201" t="s">
        <v>3</v>
      </c>
      <c r="F250" s="202" t="s">
        <v>497</v>
      </c>
      <c r="G250" s="14"/>
      <c r="H250" s="201" t="s">
        <v>3</v>
      </c>
      <c r="I250" s="203"/>
      <c r="J250" s="14"/>
      <c r="K250" s="14"/>
      <c r="L250" s="200"/>
      <c r="M250" s="204"/>
      <c r="N250" s="205"/>
      <c r="O250" s="205"/>
      <c r="P250" s="205"/>
      <c r="Q250" s="205"/>
      <c r="R250" s="205"/>
      <c r="S250" s="205"/>
      <c r="T250" s="20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1" t="s">
        <v>267</v>
      </c>
      <c r="AU250" s="201" t="s">
        <v>81</v>
      </c>
      <c r="AV250" s="14" t="s">
        <v>79</v>
      </c>
      <c r="AW250" s="14" t="s">
        <v>33</v>
      </c>
      <c r="AX250" s="14" t="s">
        <v>71</v>
      </c>
      <c r="AY250" s="201" t="s">
        <v>150</v>
      </c>
    </row>
    <row r="251" s="2" customFormat="1" ht="16.5" customHeight="1">
      <c r="A251" s="39"/>
      <c r="B251" s="165"/>
      <c r="C251" s="207" t="s">
        <v>498</v>
      </c>
      <c r="D251" s="207" t="s">
        <v>372</v>
      </c>
      <c r="E251" s="208" t="s">
        <v>499</v>
      </c>
      <c r="F251" s="209" t="s">
        <v>500</v>
      </c>
      <c r="G251" s="210" t="s">
        <v>217</v>
      </c>
      <c r="H251" s="211">
        <v>1</v>
      </c>
      <c r="I251" s="212"/>
      <c r="J251" s="213">
        <f>ROUND(I251*H251,2)</f>
        <v>0</v>
      </c>
      <c r="K251" s="209" t="s">
        <v>262</v>
      </c>
      <c r="L251" s="214"/>
      <c r="M251" s="215" t="s">
        <v>3</v>
      </c>
      <c r="N251" s="216" t="s">
        <v>42</v>
      </c>
      <c r="O251" s="73"/>
      <c r="P251" s="175">
        <f>O251*H251</f>
        <v>0</v>
      </c>
      <c r="Q251" s="175">
        <v>0.0040000000000000001</v>
      </c>
      <c r="R251" s="175">
        <f>Q251*H251</f>
        <v>0.0040000000000000001</v>
      </c>
      <c r="S251" s="175">
        <v>0</v>
      </c>
      <c r="T251" s="17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177" t="s">
        <v>192</v>
      </c>
      <c r="AT251" s="177" t="s">
        <v>372</v>
      </c>
      <c r="AU251" s="177" t="s">
        <v>81</v>
      </c>
      <c r="AY251" s="20" t="s">
        <v>150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20" t="s">
        <v>79</v>
      </c>
      <c r="BK251" s="178">
        <f>ROUND(I251*H251,2)</f>
        <v>0</v>
      </c>
      <c r="BL251" s="20" t="s">
        <v>169</v>
      </c>
      <c r="BM251" s="177" t="s">
        <v>501</v>
      </c>
    </row>
    <row r="252" s="2" customFormat="1">
      <c r="A252" s="39"/>
      <c r="B252" s="40"/>
      <c r="C252" s="39"/>
      <c r="D252" s="179" t="s">
        <v>159</v>
      </c>
      <c r="E252" s="39"/>
      <c r="F252" s="180" t="s">
        <v>500</v>
      </c>
      <c r="G252" s="39"/>
      <c r="H252" s="39"/>
      <c r="I252" s="181"/>
      <c r="J252" s="39"/>
      <c r="K252" s="39"/>
      <c r="L252" s="40"/>
      <c r="M252" s="182"/>
      <c r="N252" s="183"/>
      <c r="O252" s="73"/>
      <c r="P252" s="73"/>
      <c r="Q252" s="73"/>
      <c r="R252" s="73"/>
      <c r="S252" s="73"/>
      <c r="T252" s="7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20" t="s">
        <v>159</v>
      </c>
      <c r="AU252" s="20" t="s">
        <v>81</v>
      </c>
    </row>
    <row r="253" s="2" customFormat="1">
      <c r="A253" s="39"/>
      <c r="B253" s="40"/>
      <c r="C253" s="39"/>
      <c r="D253" s="179" t="s">
        <v>188</v>
      </c>
      <c r="E253" s="39"/>
      <c r="F253" s="184" t="s">
        <v>502</v>
      </c>
      <c r="G253" s="39"/>
      <c r="H253" s="39"/>
      <c r="I253" s="181"/>
      <c r="J253" s="39"/>
      <c r="K253" s="39"/>
      <c r="L253" s="40"/>
      <c r="M253" s="182"/>
      <c r="N253" s="183"/>
      <c r="O253" s="73"/>
      <c r="P253" s="73"/>
      <c r="Q253" s="73"/>
      <c r="R253" s="73"/>
      <c r="S253" s="73"/>
      <c r="T253" s="74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20" t="s">
        <v>188</v>
      </c>
      <c r="AU253" s="20" t="s">
        <v>81</v>
      </c>
    </row>
    <row r="254" s="13" customFormat="1">
      <c r="A254" s="13"/>
      <c r="B254" s="192"/>
      <c r="C254" s="13"/>
      <c r="D254" s="179" t="s">
        <v>267</v>
      </c>
      <c r="E254" s="193" t="s">
        <v>3</v>
      </c>
      <c r="F254" s="194" t="s">
        <v>79</v>
      </c>
      <c r="G254" s="13"/>
      <c r="H254" s="195">
        <v>1</v>
      </c>
      <c r="I254" s="196"/>
      <c r="J254" s="13"/>
      <c r="K254" s="13"/>
      <c r="L254" s="192"/>
      <c r="M254" s="197"/>
      <c r="N254" s="198"/>
      <c r="O254" s="198"/>
      <c r="P254" s="198"/>
      <c r="Q254" s="198"/>
      <c r="R254" s="198"/>
      <c r="S254" s="198"/>
      <c r="T254" s="19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3" t="s">
        <v>267</v>
      </c>
      <c r="AU254" s="193" t="s">
        <v>81</v>
      </c>
      <c r="AV254" s="13" t="s">
        <v>81</v>
      </c>
      <c r="AW254" s="13" t="s">
        <v>33</v>
      </c>
      <c r="AX254" s="13" t="s">
        <v>79</v>
      </c>
      <c r="AY254" s="193" t="s">
        <v>150</v>
      </c>
    </row>
    <row r="255" s="2" customFormat="1" ht="33" customHeight="1">
      <c r="A255" s="39"/>
      <c r="B255" s="165"/>
      <c r="C255" s="166" t="s">
        <v>503</v>
      </c>
      <c r="D255" s="166" t="s">
        <v>153</v>
      </c>
      <c r="E255" s="167" t="s">
        <v>504</v>
      </c>
      <c r="F255" s="168" t="s">
        <v>505</v>
      </c>
      <c r="G255" s="169" t="s">
        <v>317</v>
      </c>
      <c r="H255" s="170">
        <v>73</v>
      </c>
      <c r="I255" s="171"/>
      <c r="J255" s="172">
        <f>ROUND(I255*H255,2)</f>
        <v>0</v>
      </c>
      <c r="K255" s="168" t="s">
        <v>262</v>
      </c>
      <c r="L255" s="40"/>
      <c r="M255" s="173" t="s">
        <v>3</v>
      </c>
      <c r="N255" s="174" t="s">
        <v>42</v>
      </c>
      <c r="O255" s="73"/>
      <c r="P255" s="175">
        <f>O255*H255</f>
        <v>0</v>
      </c>
      <c r="Q255" s="175">
        <v>0.15539952000000001</v>
      </c>
      <c r="R255" s="175">
        <f>Q255*H255</f>
        <v>11.344164960000001</v>
      </c>
      <c r="S255" s="175">
        <v>0</v>
      </c>
      <c r="T255" s="17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177" t="s">
        <v>169</v>
      </c>
      <c r="AT255" s="177" t="s">
        <v>153</v>
      </c>
      <c r="AU255" s="177" t="s">
        <v>81</v>
      </c>
      <c r="AY255" s="20" t="s">
        <v>150</v>
      </c>
      <c r="BE255" s="178">
        <f>IF(N255="základní",J255,0)</f>
        <v>0</v>
      </c>
      <c r="BF255" s="178">
        <f>IF(N255="snížená",J255,0)</f>
        <v>0</v>
      </c>
      <c r="BG255" s="178">
        <f>IF(N255="zákl. přenesená",J255,0)</f>
        <v>0</v>
      </c>
      <c r="BH255" s="178">
        <f>IF(N255="sníž. přenesená",J255,0)</f>
        <v>0</v>
      </c>
      <c r="BI255" s="178">
        <f>IF(N255="nulová",J255,0)</f>
        <v>0</v>
      </c>
      <c r="BJ255" s="20" t="s">
        <v>79</v>
      </c>
      <c r="BK255" s="178">
        <f>ROUND(I255*H255,2)</f>
        <v>0</v>
      </c>
      <c r="BL255" s="20" t="s">
        <v>169</v>
      </c>
      <c r="BM255" s="177" t="s">
        <v>506</v>
      </c>
    </row>
    <row r="256" s="2" customFormat="1">
      <c r="A256" s="39"/>
      <c r="B256" s="40"/>
      <c r="C256" s="39"/>
      <c r="D256" s="179" t="s">
        <v>159</v>
      </c>
      <c r="E256" s="39"/>
      <c r="F256" s="180" t="s">
        <v>507</v>
      </c>
      <c r="G256" s="39"/>
      <c r="H256" s="39"/>
      <c r="I256" s="181"/>
      <c r="J256" s="39"/>
      <c r="K256" s="39"/>
      <c r="L256" s="40"/>
      <c r="M256" s="182"/>
      <c r="N256" s="183"/>
      <c r="O256" s="73"/>
      <c r="P256" s="73"/>
      <c r="Q256" s="73"/>
      <c r="R256" s="73"/>
      <c r="S256" s="73"/>
      <c r="T256" s="7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20" t="s">
        <v>159</v>
      </c>
      <c r="AU256" s="20" t="s">
        <v>81</v>
      </c>
    </row>
    <row r="257" s="2" customFormat="1">
      <c r="A257" s="39"/>
      <c r="B257" s="40"/>
      <c r="C257" s="39"/>
      <c r="D257" s="190" t="s">
        <v>265</v>
      </c>
      <c r="E257" s="39"/>
      <c r="F257" s="191" t="s">
        <v>508</v>
      </c>
      <c r="G257" s="39"/>
      <c r="H257" s="39"/>
      <c r="I257" s="181"/>
      <c r="J257" s="39"/>
      <c r="K257" s="39"/>
      <c r="L257" s="40"/>
      <c r="M257" s="182"/>
      <c r="N257" s="183"/>
      <c r="O257" s="73"/>
      <c r="P257" s="73"/>
      <c r="Q257" s="73"/>
      <c r="R257" s="73"/>
      <c r="S257" s="73"/>
      <c r="T257" s="74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20" t="s">
        <v>265</v>
      </c>
      <c r="AU257" s="20" t="s">
        <v>81</v>
      </c>
    </row>
    <row r="258" s="13" customFormat="1">
      <c r="A258" s="13"/>
      <c r="B258" s="192"/>
      <c r="C258" s="13"/>
      <c r="D258" s="179" t="s">
        <v>267</v>
      </c>
      <c r="E258" s="193" t="s">
        <v>225</v>
      </c>
      <c r="F258" s="194" t="s">
        <v>226</v>
      </c>
      <c r="G258" s="13"/>
      <c r="H258" s="195">
        <v>73</v>
      </c>
      <c r="I258" s="196"/>
      <c r="J258" s="13"/>
      <c r="K258" s="13"/>
      <c r="L258" s="192"/>
      <c r="M258" s="197"/>
      <c r="N258" s="198"/>
      <c r="O258" s="198"/>
      <c r="P258" s="198"/>
      <c r="Q258" s="198"/>
      <c r="R258" s="198"/>
      <c r="S258" s="198"/>
      <c r="T258" s="19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3" t="s">
        <v>267</v>
      </c>
      <c r="AU258" s="193" t="s">
        <v>81</v>
      </c>
      <c r="AV258" s="13" t="s">
        <v>81</v>
      </c>
      <c r="AW258" s="13" t="s">
        <v>33</v>
      </c>
      <c r="AX258" s="13" t="s">
        <v>79</v>
      </c>
      <c r="AY258" s="193" t="s">
        <v>150</v>
      </c>
    </row>
    <row r="259" s="2" customFormat="1" ht="16.5" customHeight="1">
      <c r="A259" s="39"/>
      <c r="B259" s="165"/>
      <c r="C259" s="207" t="s">
        <v>509</v>
      </c>
      <c r="D259" s="207" t="s">
        <v>372</v>
      </c>
      <c r="E259" s="208" t="s">
        <v>510</v>
      </c>
      <c r="F259" s="209" t="s">
        <v>511</v>
      </c>
      <c r="G259" s="210" t="s">
        <v>317</v>
      </c>
      <c r="H259" s="211">
        <v>73</v>
      </c>
      <c r="I259" s="212"/>
      <c r="J259" s="213">
        <f>ROUND(I259*H259,2)</f>
        <v>0</v>
      </c>
      <c r="K259" s="209" t="s">
        <v>262</v>
      </c>
      <c r="L259" s="214"/>
      <c r="M259" s="215" t="s">
        <v>3</v>
      </c>
      <c r="N259" s="216" t="s">
        <v>42</v>
      </c>
      <c r="O259" s="73"/>
      <c r="P259" s="175">
        <f>O259*H259</f>
        <v>0</v>
      </c>
      <c r="Q259" s="175">
        <v>0.080000000000000002</v>
      </c>
      <c r="R259" s="175">
        <f>Q259*H259</f>
        <v>5.8399999999999999</v>
      </c>
      <c r="S259" s="175">
        <v>0</v>
      </c>
      <c r="T259" s="17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177" t="s">
        <v>192</v>
      </c>
      <c r="AT259" s="177" t="s">
        <v>372</v>
      </c>
      <c r="AU259" s="177" t="s">
        <v>81</v>
      </c>
      <c r="AY259" s="20" t="s">
        <v>150</v>
      </c>
      <c r="BE259" s="178">
        <f>IF(N259="základní",J259,0)</f>
        <v>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20" t="s">
        <v>79</v>
      </c>
      <c r="BK259" s="178">
        <f>ROUND(I259*H259,2)</f>
        <v>0</v>
      </c>
      <c r="BL259" s="20" t="s">
        <v>169</v>
      </c>
      <c r="BM259" s="177" t="s">
        <v>512</v>
      </c>
    </row>
    <row r="260" s="2" customFormat="1">
      <c r="A260" s="39"/>
      <c r="B260" s="40"/>
      <c r="C260" s="39"/>
      <c r="D260" s="179" t="s">
        <v>159</v>
      </c>
      <c r="E260" s="39"/>
      <c r="F260" s="180" t="s">
        <v>511</v>
      </c>
      <c r="G260" s="39"/>
      <c r="H260" s="39"/>
      <c r="I260" s="181"/>
      <c r="J260" s="39"/>
      <c r="K260" s="39"/>
      <c r="L260" s="40"/>
      <c r="M260" s="182"/>
      <c r="N260" s="183"/>
      <c r="O260" s="73"/>
      <c r="P260" s="73"/>
      <c r="Q260" s="73"/>
      <c r="R260" s="73"/>
      <c r="S260" s="73"/>
      <c r="T260" s="74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20" t="s">
        <v>159</v>
      </c>
      <c r="AU260" s="20" t="s">
        <v>81</v>
      </c>
    </row>
    <row r="261" s="13" customFormat="1">
      <c r="A261" s="13"/>
      <c r="B261" s="192"/>
      <c r="C261" s="13"/>
      <c r="D261" s="179" t="s">
        <v>267</v>
      </c>
      <c r="E261" s="193" t="s">
        <v>3</v>
      </c>
      <c r="F261" s="194" t="s">
        <v>225</v>
      </c>
      <c r="G261" s="13"/>
      <c r="H261" s="195">
        <v>73</v>
      </c>
      <c r="I261" s="196"/>
      <c r="J261" s="13"/>
      <c r="K261" s="13"/>
      <c r="L261" s="192"/>
      <c r="M261" s="197"/>
      <c r="N261" s="198"/>
      <c r="O261" s="198"/>
      <c r="P261" s="198"/>
      <c r="Q261" s="198"/>
      <c r="R261" s="198"/>
      <c r="S261" s="198"/>
      <c r="T261" s="19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3" t="s">
        <v>267</v>
      </c>
      <c r="AU261" s="193" t="s">
        <v>81</v>
      </c>
      <c r="AV261" s="13" t="s">
        <v>81</v>
      </c>
      <c r="AW261" s="13" t="s">
        <v>33</v>
      </c>
      <c r="AX261" s="13" t="s">
        <v>79</v>
      </c>
      <c r="AY261" s="193" t="s">
        <v>150</v>
      </c>
    </row>
    <row r="262" s="2" customFormat="1" ht="33" customHeight="1">
      <c r="A262" s="39"/>
      <c r="B262" s="165"/>
      <c r="C262" s="166" t="s">
        <v>513</v>
      </c>
      <c r="D262" s="166" t="s">
        <v>153</v>
      </c>
      <c r="E262" s="167" t="s">
        <v>514</v>
      </c>
      <c r="F262" s="168" t="s">
        <v>515</v>
      </c>
      <c r="G262" s="169" t="s">
        <v>233</v>
      </c>
      <c r="H262" s="170">
        <v>1470.8399999999999</v>
      </c>
      <c r="I262" s="171"/>
      <c r="J262" s="172">
        <f>ROUND(I262*H262,2)</f>
        <v>0</v>
      </c>
      <c r="K262" s="168" t="s">
        <v>262</v>
      </c>
      <c r="L262" s="40"/>
      <c r="M262" s="173" t="s">
        <v>3</v>
      </c>
      <c r="N262" s="174" t="s">
        <v>42</v>
      </c>
      <c r="O262" s="73"/>
      <c r="P262" s="175">
        <f>O262*H262</f>
        <v>0</v>
      </c>
      <c r="Q262" s="175">
        <v>0.00035750000000000002</v>
      </c>
      <c r="R262" s="175">
        <f>Q262*H262</f>
        <v>0.52582529999999994</v>
      </c>
      <c r="S262" s="175">
        <v>0</v>
      </c>
      <c r="T262" s="17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177" t="s">
        <v>169</v>
      </c>
      <c r="AT262" s="177" t="s">
        <v>153</v>
      </c>
      <c r="AU262" s="177" t="s">
        <v>81</v>
      </c>
      <c r="AY262" s="20" t="s">
        <v>150</v>
      </c>
      <c r="BE262" s="178">
        <f>IF(N262="základní",J262,0)</f>
        <v>0</v>
      </c>
      <c r="BF262" s="178">
        <f>IF(N262="snížená",J262,0)</f>
        <v>0</v>
      </c>
      <c r="BG262" s="178">
        <f>IF(N262="zákl. přenesená",J262,0)</f>
        <v>0</v>
      </c>
      <c r="BH262" s="178">
        <f>IF(N262="sníž. přenesená",J262,0)</f>
        <v>0</v>
      </c>
      <c r="BI262" s="178">
        <f>IF(N262="nulová",J262,0)</f>
        <v>0</v>
      </c>
      <c r="BJ262" s="20" t="s">
        <v>79</v>
      </c>
      <c r="BK262" s="178">
        <f>ROUND(I262*H262,2)</f>
        <v>0</v>
      </c>
      <c r="BL262" s="20" t="s">
        <v>169</v>
      </c>
      <c r="BM262" s="177" t="s">
        <v>516</v>
      </c>
    </row>
    <row r="263" s="2" customFormat="1">
      <c r="A263" s="39"/>
      <c r="B263" s="40"/>
      <c r="C263" s="39"/>
      <c r="D263" s="179" t="s">
        <v>159</v>
      </c>
      <c r="E263" s="39"/>
      <c r="F263" s="180" t="s">
        <v>517</v>
      </c>
      <c r="G263" s="39"/>
      <c r="H263" s="39"/>
      <c r="I263" s="181"/>
      <c r="J263" s="39"/>
      <c r="K263" s="39"/>
      <c r="L263" s="40"/>
      <c r="M263" s="182"/>
      <c r="N263" s="183"/>
      <c r="O263" s="73"/>
      <c r="P263" s="73"/>
      <c r="Q263" s="73"/>
      <c r="R263" s="73"/>
      <c r="S263" s="73"/>
      <c r="T263" s="74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20" t="s">
        <v>159</v>
      </c>
      <c r="AU263" s="20" t="s">
        <v>81</v>
      </c>
    </row>
    <row r="264" s="2" customFormat="1">
      <c r="A264" s="39"/>
      <c r="B264" s="40"/>
      <c r="C264" s="39"/>
      <c r="D264" s="190" t="s">
        <v>265</v>
      </c>
      <c r="E264" s="39"/>
      <c r="F264" s="191" t="s">
        <v>518</v>
      </c>
      <c r="G264" s="39"/>
      <c r="H264" s="39"/>
      <c r="I264" s="181"/>
      <c r="J264" s="39"/>
      <c r="K264" s="39"/>
      <c r="L264" s="40"/>
      <c r="M264" s="182"/>
      <c r="N264" s="183"/>
      <c r="O264" s="73"/>
      <c r="P264" s="73"/>
      <c r="Q264" s="73"/>
      <c r="R264" s="73"/>
      <c r="S264" s="73"/>
      <c r="T264" s="74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20" t="s">
        <v>265</v>
      </c>
      <c r="AU264" s="20" t="s">
        <v>81</v>
      </c>
    </row>
    <row r="265" s="2" customFormat="1">
      <c r="A265" s="39"/>
      <c r="B265" s="40"/>
      <c r="C265" s="39"/>
      <c r="D265" s="179" t="s">
        <v>188</v>
      </c>
      <c r="E265" s="39"/>
      <c r="F265" s="184" t="s">
        <v>328</v>
      </c>
      <c r="G265" s="39"/>
      <c r="H265" s="39"/>
      <c r="I265" s="181"/>
      <c r="J265" s="39"/>
      <c r="K265" s="39"/>
      <c r="L265" s="40"/>
      <c r="M265" s="182"/>
      <c r="N265" s="183"/>
      <c r="O265" s="73"/>
      <c r="P265" s="73"/>
      <c r="Q265" s="73"/>
      <c r="R265" s="73"/>
      <c r="S265" s="73"/>
      <c r="T265" s="74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20" t="s">
        <v>188</v>
      </c>
      <c r="AU265" s="20" t="s">
        <v>81</v>
      </c>
    </row>
    <row r="266" s="13" customFormat="1">
      <c r="A266" s="13"/>
      <c r="B266" s="192"/>
      <c r="C266" s="13"/>
      <c r="D266" s="179" t="s">
        <v>267</v>
      </c>
      <c r="E266" s="193" t="s">
        <v>3</v>
      </c>
      <c r="F266" s="194" t="s">
        <v>519</v>
      </c>
      <c r="G266" s="13"/>
      <c r="H266" s="195">
        <v>1470.8399999999999</v>
      </c>
      <c r="I266" s="196"/>
      <c r="J266" s="13"/>
      <c r="K266" s="13"/>
      <c r="L266" s="192"/>
      <c r="M266" s="197"/>
      <c r="N266" s="198"/>
      <c r="O266" s="198"/>
      <c r="P266" s="198"/>
      <c r="Q266" s="198"/>
      <c r="R266" s="198"/>
      <c r="S266" s="198"/>
      <c r="T266" s="19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3" t="s">
        <v>267</v>
      </c>
      <c r="AU266" s="193" t="s">
        <v>81</v>
      </c>
      <c r="AV266" s="13" t="s">
        <v>81</v>
      </c>
      <c r="AW266" s="13" t="s">
        <v>33</v>
      </c>
      <c r="AX266" s="13" t="s">
        <v>79</v>
      </c>
      <c r="AY266" s="193" t="s">
        <v>150</v>
      </c>
    </row>
    <row r="267" s="2" customFormat="1" ht="24.15" customHeight="1">
      <c r="A267" s="39"/>
      <c r="B267" s="165"/>
      <c r="C267" s="166" t="s">
        <v>520</v>
      </c>
      <c r="D267" s="166" t="s">
        <v>153</v>
      </c>
      <c r="E267" s="167" t="s">
        <v>521</v>
      </c>
      <c r="F267" s="168" t="s">
        <v>522</v>
      </c>
      <c r="G267" s="169" t="s">
        <v>233</v>
      </c>
      <c r="H267" s="170">
        <v>1134.9000000000001</v>
      </c>
      <c r="I267" s="171"/>
      <c r="J267" s="172">
        <f>ROUND(I267*H267,2)</f>
        <v>0</v>
      </c>
      <c r="K267" s="168" t="s">
        <v>262</v>
      </c>
      <c r="L267" s="40"/>
      <c r="M267" s="173" t="s">
        <v>3</v>
      </c>
      <c r="N267" s="174" t="s">
        <v>42</v>
      </c>
      <c r="O267" s="73"/>
      <c r="P267" s="175">
        <f>O267*H267</f>
        <v>0</v>
      </c>
      <c r="Q267" s="175">
        <v>0</v>
      </c>
      <c r="R267" s="175">
        <f>Q267*H267</f>
        <v>0</v>
      </c>
      <c r="S267" s="175">
        <v>0.02</v>
      </c>
      <c r="T267" s="176">
        <f>S267*H267</f>
        <v>22.698000000000004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177" t="s">
        <v>169</v>
      </c>
      <c r="AT267" s="177" t="s">
        <v>153</v>
      </c>
      <c r="AU267" s="177" t="s">
        <v>81</v>
      </c>
      <c r="AY267" s="20" t="s">
        <v>150</v>
      </c>
      <c r="BE267" s="178">
        <f>IF(N267="základní",J267,0)</f>
        <v>0</v>
      </c>
      <c r="BF267" s="178">
        <f>IF(N267="snížená",J267,0)</f>
        <v>0</v>
      </c>
      <c r="BG267" s="178">
        <f>IF(N267="zákl. přenesená",J267,0)</f>
        <v>0</v>
      </c>
      <c r="BH267" s="178">
        <f>IF(N267="sníž. přenesená",J267,0)</f>
        <v>0</v>
      </c>
      <c r="BI267" s="178">
        <f>IF(N267="nulová",J267,0)</f>
        <v>0</v>
      </c>
      <c r="BJ267" s="20" t="s">
        <v>79</v>
      </c>
      <c r="BK267" s="178">
        <f>ROUND(I267*H267,2)</f>
        <v>0</v>
      </c>
      <c r="BL267" s="20" t="s">
        <v>169</v>
      </c>
      <c r="BM267" s="177" t="s">
        <v>523</v>
      </c>
    </row>
    <row r="268" s="2" customFormat="1">
      <c r="A268" s="39"/>
      <c r="B268" s="40"/>
      <c r="C268" s="39"/>
      <c r="D268" s="179" t="s">
        <v>159</v>
      </c>
      <c r="E268" s="39"/>
      <c r="F268" s="180" t="s">
        <v>524</v>
      </c>
      <c r="G268" s="39"/>
      <c r="H268" s="39"/>
      <c r="I268" s="181"/>
      <c r="J268" s="39"/>
      <c r="K268" s="39"/>
      <c r="L268" s="40"/>
      <c r="M268" s="182"/>
      <c r="N268" s="183"/>
      <c r="O268" s="73"/>
      <c r="P268" s="73"/>
      <c r="Q268" s="73"/>
      <c r="R268" s="73"/>
      <c r="S268" s="73"/>
      <c r="T268" s="74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20" t="s">
        <v>159</v>
      </c>
      <c r="AU268" s="20" t="s">
        <v>81</v>
      </c>
    </row>
    <row r="269" s="2" customFormat="1">
      <c r="A269" s="39"/>
      <c r="B269" s="40"/>
      <c r="C269" s="39"/>
      <c r="D269" s="190" t="s">
        <v>265</v>
      </c>
      <c r="E269" s="39"/>
      <c r="F269" s="191" t="s">
        <v>525</v>
      </c>
      <c r="G269" s="39"/>
      <c r="H269" s="39"/>
      <c r="I269" s="181"/>
      <c r="J269" s="39"/>
      <c r="K269" s="39"/>
      <c r="L269" s="40"/>
      <c r="M269" s="182"/>
      <c r="N269" s="183"/>
      <c r="O269" s="73"/>
      <c r="P269" s="73"/>
      <c r="Q269" s="73"/>
      <c r="R269" s="73"/>
      <c r="S269" s="73"/>
      <c r="T269" s="74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20" t="s">
        <v>265</v>
      </c>
      <c r="AU269" s="20" t="s">
        <v>81</v>
      </c>
    </row>
    <row r="270" s="2" customFormat="1">
      <c r="A270" s="39"/>
      <c r="B270" s="40"/>
      <c r="C270" s="39"/>
      <c r="D270" s="179" t="s">
        <v>188</v>
      </c>
      <c r="E270" s="39"/>
      <c r="F270" s="184" t="s">
        <v>526</v>
      </c>
      <c r="G270" s="39"/>
      <c r="H270" s="39"/>
      <c r="I270" s="181"/>
      <c r="J270" s="39"/>
      <c r="K270" s="39"/>
      <c r="L270" s="40"/>
      <c r="M270" s="182"/>
      <c r="N270" s="183"/>
      <c r="O270" s="73"/>
      <c r="P270" s="73"/>
      <c r="Q270" s="73"/>
      <c r="R270" s="73"/>
      <c r="S270" s="73"/>
      <c r="T270" s="74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20" t="s">
        <v>188</v>
      </c>
      <c r="AU270" s="20" t="s">
        <v>81</v>
      </c>
    </row>
    <row r="271" s="13" customFormat="1">
      <c r="A271" s="13"/>
      <c r="B271" s="192"/>
      <c r="C271" s="13"/>
      <c r="D271" s="179" t="s">
        <v>267</v>
      </c>
      <c r="E271" s="193" t="s">
        <v>3</v>
      </c>
      <c r="F271" s="194" t="s">
        <v>236</v>
      </c>
      <c r="G271" s="13"/>
      <c r="H271" s="195">
        <v>1134.9000000000001</v>
      </c>
      <c r="I271" s="196"/>
      <c r="J271" s="13"/>
      <c r="K271" s="13"/>
      <c r="L271" s="192"/>
      <c r="M271" s="197"/>
      <c r="N271" s="198"/>
      <c r="O271" s="198"/>
      <c r="P271" s="198"/>
      <c r="Q271" s="198"/>
      <c r="R271" s="198"/>
      <c r="S271" s="198"/>
      <c r="T271" s="19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3" t="s">
        <v>267</v>
      </c>
      <c r="AU271" s="193" t="s">
        <v>81</v>
      </c>
      <c r="AV271" s="13" t="s">
        <v>81</v>
      </c>
      <c r="AW271" s="13" t="s">
        <v>33</v>
      </c>
      <c r="AX271" s="13" t="s">
        <v>79</v>
      </c>
      <c r="AY271" s="193" t="s">
        <v>150</v>
      </c>
    </row>
    <row r="272" s="2" customFormat="1" ht="24.15" customHeight="1">
      <c r="A272" s="39"/>
      <c r="B272" s="165"/>
      <c r="C272" s="166" t="s">
        <v>527</v>
      </c>
      <c r="D272" s="166" t="s">
        <v>153</v>
      </c>
      <c r="E272" s="167" t="s">
        <v>528</v>
      </c>
      <c r="F272" s="168" t="s">
        <v>529</v>
      </c>
      <c r="G272" s="169" t="s">
        <v>233</v>
      </c>
      <c r="H272" s="170">
        <v>1066.8</v>
      </c>
      <c r="I272" s="171"/>
      <c r="J272" s="172">
        <f>ROUND(I272*H272,2)</f>
        <v>0</v>
      </c>
      <c r="K272" s="168" t="s">
        <v>262</v>
      </c>
      <c r="L272" s="40"/>
      <c r="M272" s="173" t="s">
        <v>3</v>
      </c>
      <c r="N272" s="174" t="s">
        <v>42</v>
      </c>
      <c r="O272" s="73"/>
      <c r="P272" s="175">
        <f>O272*H272</f>
        <v>0</v>
      </c>
      <c r="Q272" s="175">
        <v>0</v>
      </c>
      <c r="R272" s="175">
        <f>Q272*H272</f>
        <v>0</v>
      </c>
      <c r="S272" s="175">
        <v>0.02</v>
      </c>
      <c r="T272" s="176">
        <f>S272*H272</f>
        <v>21.335999999999999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177" t="s">
        <v>169</v>
      </c>
      <c r="AT272" s="177" t="s">
        <v>153</v>
      </c>
      <c r="AU272" s="177" t="s">
        <v>81</v>
      </c>
      <c r="AY272" s="20" t="s">
        <v>150</v>
      </c>
      <c r="BE272" s="178">
        <f>IF(N272="základní",J272,0)</f>
        <v>0</v>
      </c>
      <c r="BF272" s="178">
        <f>IF(N272="snížená",J272,0)</f>
        <v>0</v>
      </c>
      <c r="BG272" s="178">
        <f>IF(N272="zákl. přenesená",J272,0)</f>
        <v>0</v>
      </c>
      <c r="BH272" s="178">
        <f>IF(N272="sníž. přenesená",J272,0)</f>
        <v>0</v>
      </c>
      <c r="BI272" s="178">
        <f>IF(N272="nulová",J272,0)</f>
        <v>0</v>
      </c>
      <c r="BJ272" s="20" t="s">
        <v>79</v>
      </c>
      <c r="BK272" s="178">
        <f>ROUND(I272*H272,2)</f>
        <v>0</v>
      </c>
      <c r="BL272" s="20" t="s">
        <v>169</v>
      </c>
      <c r="BM272" s="177" t="s">
        <v>530</v>
      </c>
    </row>
    <row r="273" s="2" customFormat="1">
      <c r="A273" s="39"/>
      <c r="B273" s="40"/>
      <c r="C273" s="39"/>
      <c r="D273" s="179" t="s">
        <v>159</v>
      </c>
      <c r="E273" s="39"/>
      <c r="F273" s="180" t="s">
        <v>531</v>
      </c>
      <c r="G273" s="39"/>
      <c r="H273" s="39"/>
      <c r="I273" s="181"/>
      <c r="J273" s="39"/>
      <c r="K273" s="39"/>
      <c r="L273" s="40"/>
      <c r="M273" s="182"/>
      <c r="N273" s="183"/>
      <c r="O273" s="73"/>
      <c r="P273" s="73"/>
      <c r="Q273" s="73"/>
      <c r="R273" s="73"/>
      <c r="S273" s="73"/>
      <c r="T273" s="74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20" t="s">
        <v>159</v>
      </c>
      <c r="AU273" s="20" t="s">
        <v>81</v>
      </c>
    </row>
    <row r="274" s="2" customFormat="1">
      <c r="A274" s="39"/>
      <c r="B274" s="40"/>
      <c r="C274" s="39"/>
      <c r="D274" s="190" t="s">
        <v>265</v>
      </c>
      <c r="E274" s="39"/>
      <c r="F274" s="191" t="s">
        <v>532</v>
      </c>
      <c r="G274" s="39"/>
      <c r="H274" s="39"/>
      <c r="I274" s="181"/>
      <c r="J274" s="39"/>
      <c r="K274" s="39"/>
      <c r="L274" s="40"/>
      <c r="M274" s="182"/>
      <c r="N274" s="183"/>
      <c r="O274" s="73"/>
      <c r="P274" s="73"/>
      <c r="Q274" s="73"/>
      <c r="R274" s="73"/>
      <c r="S274" s="73"/>
      <c r="T274" s="74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20" t="s">
        <v>265</v>
      </c>
      <c r="AU274" s="20" t="s">
        <v>81</v>
      </c>
    </row>
    <row r="275" s="13" customFormat="1">
      <c r="A275" s="13"/>
      <c r="B275" s="192"/>
      <c r="C275" s="13"/>
      <c r="D275" s="179" t="s">
        <v>267</v>
      </c>
      <c r="E275" s="193" t="s">
        <v>3</v>
      </c>
      <c r="F275" s="194" t="s">
        <v>219</v>
      </c>
      <c r="G275" s="13"/>
      <c r="H275" s="195">
        <v>1066.8</v>
      </c>
      <c r="I275" s="196"/>
      <c r="J275" s="13"/>
      <c r="K275" s="13"/>
      <c r="L275" s="192"/>
      <c r="M275" s="197"/>
      <c r="N275" s="198"/>
      <c r="O275" s="198"/>
      <c r="P275" s="198"/>
      <c r="Q275" s="198"/>
      <c r="R275" s="198"/>
      <c r="S275" s="198"/>
      <c r="T275" s="19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3" t="s">
        <v>267</v>
      </c>
      <c r="AU275" s="193" t="s">
        <v>81</v>
      </c>
      <c r="AV275" s="13" t="s">
        <v>81</v>
      </c>
      <c r="AW275" s="13" t="s">
        <v>33</v>
      </c>
      <c r="AX275" s="13" t="s">
        <v>79</v>
      </c>
      <c r="AY275" s="193" t="s">
        <v>150</v>
      </c>
    </row>
    <row r="276" s="12" customFormat="1" ht="22.8" customHeight="1">
      <c r="A276" s="12"/>
      <c r="B276" s="152"/>
      <c r="C276" s="12"/>
      <c r="D276" s="153" t="s">
        <v>70</v>
      </c>
      <c r="E276" s="163" t="s">
        <v>533</v>
      </c>
      <c r="F276" s="163" t="s">
        <v>534</v>
      </c>
      <c r="G276" s="12"/>
      <c r="H276" s="12"/>
      <c r="I276" s="155"/>
      <c r="J276" s="164">
        <f>BK276</f>
        <v>0</v>
      </c>
      <c r="K276" s="12"/>
      <c r="L276" s="152"/>
      <c r="M276" s="157"/>
      <c r="N276" s="158"/>
      <c r="O276" s="158"/>
      <c r="P276" s="159">
        <f>SUM(P277:P279)</f>
        <v>0</v>
      </c>
      <c r="Q276" s="158"/>
      <c r="R276" s="159">
        <f>SUM(R277:R279)</f>
        <v>0</v>
      </c>
      <c r="S276" s="158"/>
      <c r="T276" s="160">
        <f>SUM(T277:T279)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53" t="s">
        <v>79</v>
      </c>
      <c r="AT276" s="161" t="s">
        <v>70</v>
      </c>
      <c r="AU276" s="161" t="s">
        <v>79</v>
      </c>
      <c r="AY276" s="153" t="s">
        <v>150</v>
      </c>
      <c r="BK276" s="162">
        <f>SUM(BK277:BK279)</f>
        <v>0</v>
      </c>
    </row>
    <row r="277" s="2" customFormat="1" ht="33" customHeight="1">
      <c r="A277" s="39"/>
      <c r="B277" s="165"/>
      <c r="C277" s="166" t="s">
        <v>535</v>
      </c>
      <c r="D277" s="166" t="s">
        <v>153</v>
      </c>
      <c r="E277" s="167" t="s">
        <v>536</v>
      </c>
      <c r="F277" s="168" t="s">
        <v>537</v>
      </c>
      <c r="G277" s="169" t="s">
        <v>538</v>
      </c>
      <c r="H277" s="170">
        <v>488.79399999999998</v>
      </c>
      <c r="I277" s="171"/>
      <c r="J277" s="172">
        <f>ROUND(I277*H277,2)</f>
        <v>0</v>
      </c>
      <c r="K277" s="168" t="s">
        <v>262</v>
      </c>
      <c r="L277" s="40"/>
      <c r="M277" s="173" t="s">
        <v>3</v>
      </c>
      <c r="N277" s="174" t="s">
        <v>42</v>
      </c>
      <c r="O277" s="73"/>
      <c r="P277" s="175">
        <f>O277*H277</f>
        <v>0</v>
      </c>
      <c r="Q277" s="175">
        <v>0</v>
      </c>
      <c r="R277" s="175">
        <f>Q277*H277</f>
        <v>0</v>
      </c>
      <c r="S277" s="175">
        <v>0</v>
      </c>
      <c r="T277" s="176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177" t="s">
        <v>169</v>
      </c>
      <c r="AT277" s="177" t="s">
        <v>153</v>
      </c>
      <c r="AU277" s="177" t="s">
        <v>81</v>
      </c>
      <c r="AY277" s="20" t="s">
        <v>150</v>
      </c>
      <c r="BE277" s="178">
        <f>IF(N277="základní",J277,0)</f>
        <v>0</v>
      </c>
      <c r="BF277" s="178">
        <f>IF(N277="snížená",J277,0)</f>
        <v>0</v>
      </c>
      <c r="BG277" s="178">
        <f>IF(N277="zákl. přenesená",J277,0)</f>
        <v>0</v>
      </c>
      <c r="BH277" s="178">
        <f>IF(N277="sníž. přenesená",J277,0)</f>
        <v>0</v>
      </c>
      <c r="BI277" s="178">
        <f>IF(N277="nulová",J277,0)</f>
        <v>0</v>
      </c>
      <c r="BJ277" s="20" t="s">
        <v>79</v>
      </c>
      <c r="BK277" s="178">
        <f>ROUND(I277*H277,2)</f>
        <v>0</v>
      </c>
      <c r="BL277" s="20" t="s">
        <v>169</v>
      </c>
      <c r="BM277" s="177" t="s">
        <v>539</v>
      </c>
    </row>
    <row r="278" s="2" customFormat="1">
      <c r="A278" s="39"/>
      <c r="B278" s="40"/>
      <c r="C278" s="39"/>
      <c r="D278" s="179" t="s">
        <v>159</v>
      </c>
      <c r="E278" s="39"/>
      <c r="F278" s="180" t="s">
        <v>540</v>
      </c>
      <c r="G278" s="39"/>
      <c r="H278" s="39"/>
      <c r="I278" s="181"/>
      <c r="J278" s="39"/>
      <c r="K278" s="39"/>
      <c r="L278" s="40"/>
      <c r="M278" s="182"/>
      <c r="N278" s="183"/>
      <c r="O278" s="73"/>
      <c r="P278" s="73"/>
      <c r="Q278" s="73"/>
      <c r="R278" s="73"/>
      <c r="S278" s="73"/>
      <c r="T278" s="74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20" t="s">
        <v>159</v>
      </c>
      <c r="AU278" s="20" t="s">
        <v>81</v>
      </c>
    </row>
    <row r="279" s="2" customFormat="1">
      <c r="A279" s="39"/>
      <c r="B279" s="40"/>
      <c r="C279" s="39"/>
      <c r="D279" s="190" t="s">
        <v>265</v>
      </c>
      <c r="E279" s="39"/>
      <c r="F279" s="191" t="s">
        <v>541</v>
      </c>
      <c r="G279" s="39"/>
      <c r="H279" s="39"/>
      <c r="I279" s="181"/>
      <c r="J279" s="39"/>
      <c r="K279" s="39"/>
      <c r="L279" s="40"/>
      <c r="M279" s="182"/>
      <c r="N279" s="183"/>
      <c r="O279" s="73"/>
      <c r="P279" s="73"/>
      <c r="Q279" s="73"/>
      <c r="R279" s="73"/>
      <c r="S279" s="73"/>
      <c r="T279" s="74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20" t="s">
        <v>265</v>
      </c>
      <c r="AU279" s="20" t="s">
        <v>81</v>
      </c>
    </row>
    <row r="280" s="12" customFormat="1" ht="22.8" customHeight="1">
      <c r="A280" s="12"/>
      <c r="B280" s="152"/>
      <c r="C280" s="12"/>
      <c r="D280" s="153" t="s">
        <v>70</v>
      </c>
      <c r="E280" s="163" t="s">
        <v>542</v>
      </c>
      <c r="F280" s="163" t="s">
        <v>543</v>
      </c>
      <c r="G280" s="12"/>
      <c r="H280" s="12"/>
      <c r="I280" s="155"/>
      <c r="J280" s="164">
        <f>BK280</f>
        <v>0</v>
      </c>
      <c r="K280" s="12"/>
      <c r="L280" s="152"/>
      <c r="M280" s="157"/>
      <c r="N280" s="158"/>
      <c r="O280" s="158"/>
      <c r="P280" s="159">
        <f>SUM(P281:P292)</f>
        <v>0</v>
      </c>
      <c r="Q280" s="158"/>
      <c r="R280" s="159">
        <f>SUM(R281:R292)</f>
        <v>0</v>
      </c>
      <c r="S280" s="158"/>
      <c r="T280" s="160">
        <f>SUM(T281:T292)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53" t="s">
        <v>79</v>
      </c>
      <c r="AT280" s="161" t="s">
        <v>70</v>
      </c>
      <c r="AU280" s="161" t="s">
        <v>79</v>
      </c>
      <c r="AY280" s="153" t="s">
        <v>150</v>
      </c>
      <c r="BK280" s="162">
        <f>SUM(BK281:BK292)</f>
        <v>0</v>
      </c>
    </row>
    <row r="281" s="2" customFormat="1" ht="37.8" customHeight="1">
      <c r="A281" s="39"/>
      <c r="B281" s="165"/>
      <c r="C281" s="166" t="s">
        <v>544</v>
      </c>
      <c r="D281" s="166" t="s">
        <v>153</v>
      </c>
      <c r="E281" s="167" t="s">
        <v>545</v>
      </c>
      <c r="F281" s="168" t="s">
        <v>546</v>
      </c>
      <c r="G281" s="169" t="s">
        <v>538</v>
      </c>
      <c r="H281" s="170">
        <v>10.66</v>
      </c>
      <c r="I281" s="171"/>
      <c r="J281" s="172">
        <f>ROUND(I281*H281,2)</f>
        <v>0</v>
      </c>
      <c r="K281" s="168" t="s">
        <v>3</v>
      </c>
      <c r="L281" s="40"/>
      <c r="M281" s="173" t="s">
        <v>3</v>
      </c>
      <c r="N281" s="174" t="s">
        <v>42</v>
      </c>
      <c r="O281" s="73"/>
      <c r="P281" s="175">
        <f>O281*H281</f>
        <v>0</v>
      </c>
      <c r="Q281" s="175">
        <v>0</v>
      </c>
      <c r="R281" s="175">
        <f>Q281*H281</f>
        <v>0</v>
      </c>
      <c r="S281" s="175">
        <v>0</v>
      </c>
      <c r="T281" s="17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177" t="s">
        <v>169</v>
      </c>
      <c r="AT281" s="177" t="s">
        <v>153</v>
      </c>
      <c r="AU281" s="177" t="s">
        <v>81</v>
      </c>
      <c r="AY281" s="20" t="s">
        <v>150</v>
      </c>
      <c r="BE281" s="178">
        <f>IF(N281="základní",J281,0)</f>
        <v>0</v>
      </c>
      <c r="BF281" s="178">
        <f>IF(N281="snížená",J281,0)</f>
        <v>0</v>
      </c>
      <c r="BG281" s="178">
        <f>IF(N281="zákl. přenesená",J281,0)</f>
        <v>0</v>
      </c>
      <c r="BH281" s="178">
        <f>IF(N281="sníž. přenesená",J281,0)</f>
        <v>0</v>
      </c>
      <c r="BI281" s="178">
        <f>IF(N281="nulová",J281,0)</f>
        <v>0</v>
      </c>
      <c r="BJ281" s="20" t="s">
        <v>79</v>
      </c>
      <c r="BK281" s="178">
        <f>ROUND(I281*H281,2)</f>
        <v>0</v>
      </c>
      <c r="BL281" s="20" t="s">
        <v>169</v>
      </c>
      <c r="BM281" s="177" t="s">
        <v>547</v>
      </c>
    </row>
    <row r="282" s="2" customFormat="1">
      <c r="A282" s="39"/>
      <c r="B282" s="40"/>
      <c r="C282" s="39"/>
      <c r="D282" s="179" t="s">
        <v>159</v>
      </c>
      <c r="E282" s="39"/>
      <c r="F282" s="180" t="s">
        <v>548</v>
      </c>
      <c r="G282" s="39"/>
      <c r="H282" s="39"/>
      <c r="I282" s="181"/>
      <c r="J282" s="39"/>
      <c r="K282" s="39"/>
      <c r="L282" s="40"/>
      <c r="M282" s="182"/>
      <c r="N282" s="183"/>
      <c r="O282" s="73"/>
      <c r="P282" s="73"/>
      <c r="Q282" s="73"/>
      <c r="R282" s="73"/>
      <c r="S282" s="73"/>
      <c r="T282" s="74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20" t="s">
        <v>159</v>
      </c>
      <c r="AU282" s="20" t="s">
        <v>81</v>
      </c>
    </row>
    <row r="283" s="2" customFormat="1">
      <c r="A283" s="39"/>
      <c r="B283" s="40"/>
      <c r="C283" s="39"/>
      <c r="D283" s="179" t="s">
        <v>188</v>
      </c>
      <c r="E283" s="39"/>
      <c r="F283" s="184" t="s">
        <v>549</v>
      </c>
      <c r="G283" s="39"/>
      <c r="H283" s="39"/>
      <c r="I283" s="181"/>
      <c r="J283" s="39"/>
      <c r="K283" s="39"/>
      <c r="L283" s="40"/>
      <c r="M283" s="182"/>
      <c r="N283" s="183"/>
      <c r="O283" s="73"/>
      <c r="P283" s="73"/>
      <c r="Q283" s="73"/>
      <c r="R283" s="73"/>
      <c r="S283" s="73"/>
      <c r="T283" s="74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20" t="s">
        <v>188</v>
      </c>
      <c r="AU283" s="20" t="s">
        <v>81</v>
      </c>
    </row>
    <row r="284" s="13" customFormat="1">
      <c r="A284" s="13"/>
      <c r="B284" s="192"/>
      <c r="C284" s="13"/>
      <c r="D284" s="179" t="s">
        <v>267</v>
      </c>
      <c r="E284" s="193" t="s">
        <v>3</v>
      </c>
      <c r="F284" s="194" t="s">
        <v>550</v>
      </c>
      <c r="G284" s="13"/>
      <c r="H284" s="195">
        <v>10.66</v>
      </c>
      <c r="I284" s="196"/>
      <c r="J284" s="13"/>
      <c r="K284" s="13"/>
      <c r="L284" s="192"/>
      <c r="M284" s="197"/>
      <c r="N284" s="198"/>
      <c r="O284" s="198"/>
      <c r="P284" s="198"/>
      <c r="Q284" s="198"/>
      <c r="R284" s="198"/>
      <c r="S284" s="198"/>
      <c r="T284" s="19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3" t="s">
        <v>267</v>
      </c>
      <c r="AU284" s="193" t="s">
        <v>81</v>
      </c>
      <c r="AV284" s="13" t="s">
        <v>81</v>
      </c>
      <c r="AW284" s="13" t="s">
        <v>33</v>
      </c>
      <c r="AX284" s="13" t="s">
        <v>79</v>
      </c>
      <c r="AY284" s="193" t="s">
        <v>150</v>
      </c>
    </row>
    <row r="285" s="2" customFormat="1" ht="37.8" customHeight="1">
      <c r="A285" s="39"/>
      <c r="B285" s="165"/>
      <c r="C285" s="166" t="s">
        <v>551</v>
      </c>
      <c r="D285" s="166" t="s">
        <v>153</v>
      </c>
      <c r="E285" s="167" t="s">
        <v>552</v>
      </c>
      <c r="F285" s="168" t="s">
        <v>546</v>
      </c>
      <c r="G285" s="169" t="s">
        <v>538</v>
      </c>
      <c r="H285" s="170">
        <v>919.27499999999998</v>
      </c>
      <c r="I285" s="171"/>
      <c r="J285" s="172">
        <f>ROUND(I285*H285,2)</f>
        <v>0</v>
      </c>
      <c r="K285" s="168" t="s">
        <v>3</v>
      </c>
      <c r="L285" s="40"/>
      <c r="M285" s="173" t="s">
        <v>3</v>
      </c>
      <c r="N285" s="174" t="s">
        <v>42</v>
      </c>
      <c r="O285" s="73"/>
      <c r="P285" s="175">
        <f>O285*H285</f>
        <v>0</v>
      </c>
      <c r="Q285" s="175">
        <v>0</v>
      </c>
      <c r="R285" s="175">
        <f>Q285*H285</f>
        <v>0</v>
      </c>
      <c r="S285" s="175">
        <v>0</v>
      </c>
      <c r="T285" s="17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177" t="s">
        <v>169</v>
      </c>
      <c r="AT285" s="177" t="s">
        <v>153</v>
      </c>
      <c r="AU285" s="177" t="s">
        <v>81</v>
      </c>
      <c r="AY285" s="20" t="s">
        <v>150</v>
      </c>
      <c r="BE285" s="178">
        <f>IF(N285="základní",J285,0)</f>
        <v>0</v>
      </c>
      <c r="BF285" s="178">
        <f>IF(N285="snížená",J285,0)</f>
        <v>0</v>
      </c>
      <c r="BG285" s="178">
        <f>IF(N285="zákl. přenesená",J285,0)</f>
        <v>0</v>
      </c>
      <c r="BH285" s="178">
        <f>IF(N285="sníž. přenesená",J285,0)</f>
        <v>0</v>
      </c>
      <c r="BI285" s="178">
        <f>IF(N285="nulová",J285,0)</f>
        <v>0</v>
      </c>
      <c r="BJ285" s="20" t="s">
        <v>79</v>
      </c>
      <c r="BK285" s="178">
        <f>ROUND(I285*H285,2)</f>
        <v>0</v>
      </c>
      <c r="BL285" s="20" t="s">
        <v>169</v>
      </c>
      <c r="BM285" s="177" t="s">
        <v>553</v>
      </c>
    </row>
    <row r="286" s="2" customFormat="1">
      <c r="A286" s="39"/>
      <c r="B286" s="40"/>
      <c r="C286" s="39"/>
      <c r="D286" s="179" t="s">
        <v>159</v>
      </c>
      <c r="E286" s="39"/>
      <c r="F286" s="180" t="s">
        <v>554</v>
      </c>
      <c r="G286" s="39"/>
      <c r="H286" s="39"/>
      <c r="I286" s="181"/>
      <c r="J286" s="39"/>
      <c r="K286" s="39"/>
      <c r="L286" s="40"/>
      <c r="M286" s="182"/>
      <c r="N286" s="183"/>
      <c r="O286" s="73"/>
      <c r="P286" s="73"/>
      <c r="Q286" s="73"/>
      <c r="R286" s="73"/>
      <c r="S286" s="73"/>
      <c r="T286" s="74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20" t="s">
        <v>159</v>
      </c>
      <c r="AU286" s="20" t="s">
        <v>81</v>
      </c>
    </row>
    <row r="287" s="2" customFormat="1">
      <c r="A287" s="39"/>
      <c r="B287" s="40"/>
      <c r="C287" s="39"/>
      <c r="D287" s="179" t="s">
        <v>188</v>
      </c>
      <c r="E287" s="39"/>
      <c r="F287" s="184" t="s">
        <v>549</v>
      </c>
      <c r="G287" s="39"/>
      <c r="H287" s="39"/>
      <c r="I287" s="181"/>
      <c r="J287" s="39"/>
      <c r="K287" s="39"/>
      <c r="L287" s="40"/>
      <c r="M287" s="182"/>
      <c r="N287" s="183"/>
      <c r="O287" s="73"/>
      <c r="P287" s="73"/>
      <c r="Q287" s="73"/>
      <c r="R287" s="73"/>
      <c r="S287" s="73"/>
      <c r="T287" s="7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20" t="s">
        <v>188</v>
      </c>
      <c r="AU287" s="20" t="s">
        <v>81</v>
      </c>
    </row>
    <row r="288" s="13" customFormat="1">
      <c r="A288" s="13"/>
      <c r="B288" s="192"/>
      <c r="C288" s="13"/>
      <c r="D288" s="179" t="s">
        <v>267</v>
      </c>
      <c r="E288" s="193" t="s">
        <v>3</v>
      </c>
      <c r="F288" s="194" t="s">
        <v>555</v>
      </c>
      <c r="G288" s="13"/>
      <c r="H288" s="195">
        <v>919.27499999999998</v>
      </c>
      <c r="I288" s="196"/>
      <c r="J288" s="13"/>
      <c r="K288" s="13"/>
      <c r="L288" s="192"/>
      <c r="M288" s="197"/>
      <c r="N288" s="198"/>
      <c r="O288" s="198"/>
      <c r="P288" s="198"/>
      <c r="Q288" s="198"/>
      <c r="R288" s="198"/>
      <c r="S288" s="198"/>
      <c r="T288" s="19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3" t="s">
        <v>267</v>
      </c>
      <c r="AU288" s="193" t="s">
        <v>81</v>
      </c>
      <c r="AV288" s="13" t="s">
        <v>81</v>
      </c>
      <c r="AW288" s="13" t="s">
        <v>33</v>
      </c>
      <c r="AX288" s="13" t="s">
        <v>79</v>
      </c>
      <c r="AY288" s="193" t="s">
        <v>150</v>
      </c>
    </row>
    <row r="289" s="2" customFormat="1" ht="33" customHeight="1">
      <c r="A289" s="39"/>
      <c r="B289" s="165"/>
      <c r="C289" s="166" t="s">
        <v>248</v>
      </c>
      <c r="D289" s="166" t="s">
        <v>153</v>
      </c>
      <c r="E289" s="167" t="s">
        <v>556</v>
      </c>
      <c r="F289" s="168" t="s">
        <v>557</v>
      </c>
      <c r="G289" s="169" t="s">
        <v>538</v>
      </c>
      <c r="H289" s="170">
        <v>103.81999999999999</v>
      </c>
      <c r="I289" s="171"/>
      <c r="J289" s="172">
        <f>ROUND(I289*H289,2)</f>
        <v>0</v>
      </c>
      <c r="K289" s="168" t="s">
        <v>3</v>
      </c>
      <c r="L289" s="40"/>
      <c r="M289" s="173" t="s">
        <v>3</v>
      </c>
      <c r="N289" s="174" t="s">
        <v>42</v>
      </c>
      <c r="O289" s="73"/>
      <c r="P289" s="175">
        <f>O289*H289</f>
        <v>0</v>
      </c>
      <c r="Q289" s="175">
        <v>0</v>
      </c>
      <c r="R289" s="175">
        <f>Q289*H289</f>
        <v>0</v>
      </c>
      <c r="S289" s="175">
        <v>0</v>
      </c>
      <c r="T289" s="17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177" t="s">
        <v>169</v>
      </c>
      <c r="AT289" s="177" t="s">
        <v>153</v>
      </c>
      <c r="AU289" s="177" t="s">
        <v>81</v>
      </c>
      <c r="AY289" s="20" t="s">
        <v>150</v>
      </c>
      <c r="BE289" s="178">
        <f>IF(N289="základní",J289,0)</f>
        <v>0</v>
      </c>
      <c r="BF289" s="178">
        <f>IF(N289="snížená",J289,0)</f>
        <v>0</v>
      </c>
      <c r="BG289" s="178">
        <f>IF(N289="zákl. přenesená",J289,0)</f>
        <v>0</v>
      </c>
      <c r="BH289" s="178">
        <f>IF(N289="sníž. přenesená",J289,0)</f>
        <v>0</v>
      </c>
      <c r="BI289" s="178">
        <f>IF(N289="nulová",J289,0)</f>
        <v>0</v>
      </c>
      <c r="BJ289" s="20" t="s">
        <v>79</v>
      </c>
      <c r="BK289" s="178">
        <f>ROUND(I289*H289,2)</f>
        <v>0</v>
      </c>
      <c r="BL289" s="20" t="s">
        <v>169</v>
      </c>
      <c r="BM289" s="177" t="s">
        <v>558</v>
      </c>
    </row>
    <row r="290" s="2" customFormat="1">
      <c r="A290" s="39"/>
      <c r="B290" s="40"/>
      <c r="C290" s="39"/>
      <c r="D290" s="179" t="s">
        <v>159</v>
      </c>
      <c r="E290" s="39"/>
      <c r="F290" s="180" t="s">
        <v>559</v>
      </c>
      <c r="G290" s="39"/>
      <c r="H290" s="39"/>
      <c r="I290" s="181"/>
      <c r="J290" s="39"/>
      <c r="K290" s="39"/>
      <c r="L290" s="40"/>
      <c r="M290" s="182"/>
      <c r="N290" s="183"/>
      <c r="O290" s="73"/>
      <c r="P290" s="73"/>
      <c r="Q290" s="73"/>
      <c r="R290" s="73"/>
      <c r="S290" s="73"/>
      <c r="T290" s="74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20" t="s">
        <v>159</v>
      </c>
      <c r="AU290" s="20" t="s">
        <v>81</v>
      </c>
    </row>
    <row r="291" s="2" customFormat="1">
      <c r="A291" s="39"/>
      <c r="B291" s="40"/>
      <c r="C291" s="39"/>
      <c r="D291" s="179" t="s">
        <v>188</v>
      </c>
      <c r="E291" s="39"/>
      <c r="F291" s="184" t="s">
        <v>549</v>
      </c>
      <c r="G291" s="39"/>
      <c r="H291" s="39"/>
      <c r="I291" s="181"/>
      <c r="J291" s="39"/>
      <c r="K291" s="39"/>
      <c r="L291" s="40"/>
      <c r="M291" s="182"/>
      <c r="N291" s="183"/>
      <c r="O291" s="73"/>
      <c r="P291" s="73"/>
      <c r="Q291" s="73"/>
      <c r="R291" s="73"/>
      <c r="S291" s="73"/>
      <c r="T291" s="74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20" t="s">
        <v>188</v>
      </c>
      <c r="AU291" s="20" t="s">
        <v>81</v>
      </c>
    </row>
    <row r="292" s="13" customFormat="1">
      <c r="A292" s="13"/>
      <c r="B292" s="192"/>
      <c r="C292" s="13"/>
      <c r="D292" s="179" t="s">
        <v>267</v>
      </c>
      <c r="E292" s="193" t="s">
        <v>3</v>
      </c>
      <c r="F292" s="194" t="s">
        <v>560</v>
      </c>
      <c r="G292" s="13"/>
      <c r="H292" s="195">
        <v>103.81999999999999</v>
      </c>
      <c r="I292" s="196"/>
      <c r="J292" s="13"/>
      <c r="K292" s="13"/>
      <c r="L292" s="192"/>
      <c r="M292" s="217"/>
      <c r="N292" s="218"/>
      <c r="O292" s="218"/>
      <c r="P292" s="218"/>
      <c r="Q292" s="218"/>
      <c r="R292" s="218"/>
      <c r="S292" s="218"/>
      <c r="T292" s="21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3" t="s">
        <v>267</v>
      </c>
      <c r="AU292" s="193" t="s">
        <v>81</v>
      </c>
      <c r="AV292" s="13" t="s">
        <v>81</v>
      </c>
      <c r="AW292" s="13" t="s">
        <v>33</v>
      </c>
      <c r="AX292" s="13" t="s">
        <v>79</v>
      </c>
      <c r="AY292" s="193" t="s">
        <v>150</v>
      </c>
    </row>
    <row r="293" s="2" customFormat="1" ht="6.96" customHeight="1">
      <c r="A293" s="39"/>
      <c r="B293" s="56"/>
      <c r="C293" s="57"/>
      <c r="D293" s="57"/>
      <c r="E293" s="57"/>
      <c r="F293" s="57"/>
      <c r="G293" s="57"/>
      <c r="H293" s="57"/>
      <c r="I293" s="57"/>
      <c r="J293" s="57"/>
      <c r="K293" s="57"/>
      <c r="L293" s="40"/>
      <c r="M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</row>
  </sheetData>
  <autoFilter ref="C86:K29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111251203"/>
    <hyperlink ref="F96" r:id="rId2" display="https://podminky.urs.cz/item/CS_URS_2024_01/112101101"/>
    <hyperlink ref="F100" r:id="rId3" display="https://podminky.urs.cz/item/CS_URS_2024_01/112101102"/>
    <hyperlink ref="F104" r:id="rId4" display="https://podminky.urs.cz/item/CS_URS_2024_01/112101103"/>
    <hyperlink ref="F108" r:id="rId5" display="https://podminky.urs.cz/item/CS_URS_2024_01/112101104"/>
    <hyperlink ref="F112" r:id="rId6" display="https://podminky.urs.cz/item/CS_URS_2024_01/112251101"/>
    <hyperlink ref="F116" r:id="rId7" display="https://podminky.urs.cz/item/CS_URS_2024_01/112251102"/>
    <hyperlink ref="F120" r:id="rId8" display="https://podminky.urs.cz/item/CS_URS_2024_01/112251103"/>
    <hyperlink ref="F124" r:id="rId9" display="https://podminky.urs.cz/item/CS_URS_2024_01/112251104"/>
    <hyperlink ref="F128" r:id="rId10" display="https://podminky.urs.cz/item/CS_URS_2024_01/113107122"/>
    <hyperlink ref="F132" r:id="rId11" display="https://podminky.urs.cz/item/CS_URS_2024_01/113202111"/>
    <hyperlink ref="F136" r:id="rId12" display="https://podminky.urs.cz/item/CS_URS_2024_01/122251105"/>
    <hyperlink ref="F141" r:id="rId13" display="https://podminky.urs.cz/item/CS_URS_2024_01/122252205"/>
    <hyperlink ref="F145" r:id="rId14" display="https://podminky.urs.cz/item/CS_URS_2024_01/132151102"/>
    <hyperlink ref="F150" r:id="rId15" display="https://podminky.urs.cz/item/CS_URS_2024_01/171151103"/>
    <hyperlink ref="F154" r:id="rId16" display="https://podminky.urs.cz/item/CS_URS_2024_01/174151101"/>
    <hyperlink ref="F159" r:id="rId17" display="https://podminky.urs.cz/item/CS_URS_2024_01/181152302"/>
    <hyperlink ref="F164" r:id="rId18" display="https://podminky.urs.cz/item/CS_URS_2024_01/181451122"/>
    <hyperlink ref="F173" r:id="rId19" display="https://podminky.urs.cz/item/CS_URS_2024_01/182151111"/>
    <hyperlink ref="F186" r:id="rId20" display="https://podminky.urs.cz/item/CS_URS_2024_01/212751104"/>
    <hyperlink ref="F190" r:id="rId21" display="https://podminky.urs.cz/item/CS_URS_2024_01/271532211"/>
    <hyperlink ref="F197" r:id="rId22" display="https://podminky.urs.cz/item/CS_URS_2024_01/327215111"/>
    <hyperlink ref="F203" r:id="rId23" display="https://podminky.urs.cz/item/CS_URS_2024_01/564851111"/>
    <hyperlink ref="F209" r:id="rId24" display="https://podminky.urs.cz/item/CS_URS_2024_01/564861111"/>
    <hyperlink ref="F215" r:id="rId25" display="https://podminky.urs.cz/item/CS_URS_2024_01/564871111"/>
    <hyperlink ref="F221" r:id="rId26" display="https://podminky.urs.cz/item/CS_URS_2024_01/565155121"/>
    <hyperlink ref="F226" r:id="rId27" display="https://podminky.urs.cz/item/CS_URS_2024_01/573211108"/>
    <hyperlink ref="F235" r:id="rId28" display="https://podminky.urs.cz/item/CS_URS_2024_01/577134111"/>
    <hyperlink ref="F241" r:id="rId29" display="https://podminky.urs.cz/item/CS_URS_2024_01/912211111"/>
    <hyperlink ref="F248" r:id="rId30" display="https://podminky.urs.cz/item/CS_URS_2024_01/914111111"/>
    <hyperlink ref="F257" r:id="rId31" display="https://podminky.urs.cz/item/CS_URS_2024_01/916131213"/>
    <hyperlink ref="F264" r:id="rId32" display="https://podminky.urs.cz/item/CS_URS_2024_01/919726202"/>
    <hyperlink ref="F269" r:id="rId33" display="https://podminky.urs.cz/item/CS_URS_2024_01/938909111"/>
    <hyperlink ref="F274" r:id="rId34" display="https://podminky.urs.cz/item/CS_URS_2024_01/938909311"/>
    <hyperlink ref="F279" r:id="rId35" display="https://podminky.urs.cz/item/CS_URS_2024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  <c r="AZ2" s="189" t="s">
        <v>561</v>
      </c>
      <c r="BA2" s="189" t="s">
        <v>3</v>
      </c>
      <c r="BB2" s="189" t="s">
        <v>217</v>
      </c>
      <c r="BC2" s="189" t="s">
        <v>535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562</v>
      </c>
      <c r="BA3" s="189" t="s">
        <v>3</v>
      </c>
      <c r="BB3" s="189" t="s">
        <v>3</v>
      </c>
      <c r="BC3" s="189" t="s">
        <v>208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563</v>
      </c>
      <c r="BA4" s="189" t="s">
        <v>3</v>
      </c>
      <c r="BB4" s="189" t="s">
        <v>3</v>
      </c>
      <c r="BC4" s="189" t="s">
        <v>564</v>
      </c>
      <c r="BD4" s="189" t="s">
        <v>81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565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ROUND(J83,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ROUND((SUM(BE83:BE204)),  2)</f>
        <v>0</v>
      </c>
      <c r="G33" s="39"/>
      <c r="H33" s="39"/>
      <c r="I33" s="124">
        <v>0.20999999999999999</v>
      </c>
      <c r="J33" s="123">
        <f>ROUND(((SUM(BE83:BE204))*I33),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ROUND((SUM(BF83:BF204)),  2)</f>
        <v>0</v>
      </c>
      <c r="G34" s="39"/>
      <c r="H34" s="39"/>
      <c r="I34" s="124">
        <v>0.12</v>
      </c>
      <c r="J34" s="123">
        <f>ROUND(((SUM(BF83:BF204))*I34),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ROUND((SUM(BG83:BG204)),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ROUND((SUM(BH83:BH204)),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ROUND((SUM(BI83:BI204)),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823/21-2 - SO 800 Doprovodná zeleň k cestě VC9A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J83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J84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J85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252</v>
      </c>
      <c r="E62" s="140"/>
      <c r="F62" s="140"/>
      <c r="G62" s="140"/>
      <c r="H62" s="140"/>
      <c r="I62" s="140"/>
      <c r="J62" s="141">
        <f>J192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566</v>
      </c>
      <c r="E63" s="140"/>
      <c r="F63" s="140"/>
      <c r="G63" s="140"/>
      <c r="H63" s="140"/>
      <c r="I63" s="140"/>
      <c r="J63" s="141">
        <f>J201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11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1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134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39"/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17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116" t="str">
        <f>E7</f>
        <v>Chodeč u Mělníka - polní cesty VC9A, VC9B a LBK 47</v>
      </c>
      <c r="F73" s="33"/>
      <c r="G73" s="33"/>
      <c r="H73" s="33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123</v>
      </c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39"/>
      <c r="D75" s="39"/>
      <c r="E75" s="63" t="str">
        <f>E9</f>
        <v>823/21-2 - SO 800 Doprovodná zeleň k cestě VC9A</v>
      </c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39"/>
      <c r="E77" s="39"/>
      <c r="F77" s="28" t="str">
        <f>F12</f>
        <v>Chodeč u Mělníka</v>
      </c>
      <c r="G77" s="39"/>
      <c r="H77" s="39"/>
      <c r="I77" s="33" t="s">
        <v>23</v>
      </c>
      <c r="J77" s="65" t="str">
        <f>IF(J12="","",J12)</f>
        <v>2. 11. 2021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39"/>
      <c r="E79" s="39"/>
      <c r="F79" s="28" t="str">
        <f>E15</f>
        <v>SPÚ Mělník</v>
      </c>
      <c r="G79" s="39"/>
      <c r="H79" s="39"/>
      <c r="I79" s="33" t="s">
        <v>31</v>
      </c>
      <c r="J79" s="37" t="str">
        <f>E21</f>
        <v>NDCon</v>
      </c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39"/>
      <c r="E80" s="39"/>
      <c r="F80" s="28" t="str">
        <f>IF(E18="","",E18)</f>
        <v>Vyplň údaj</v>
      </c>
      <c r="G80" s="39"/>
      <c r="H80" s="39"/>
      <c r="I80" s="33" t="s">
        <v>34</v>
      </c>
      <c r="J80" s="37" t="str">
        <f>E24</f>
        <v>NDCon</v>
      </c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42"/>
      <c r="B82" s="143"/>
      <c r="C82" s="144" t="s">
        <v>135</v>
      </c>
      <c r="D82" s="145" t="s">
        <v>56</v>
      </c>
      <c r="E82" s="145" t="s">
        <v>52</v>
      </c>
      <c r="F82" s="145" t="s">
        <v>53</v>
      </c>
      <c r="G82" s="145" t="s">
        <v>136</v>
      </c>
      <c r="H82" s="145" t="s">
        <v>137</v>
      </c>
      <c r="I82" s="145" t="s">
        <v>138</v>
      </c>
      <c r="J82" s="145" t="s">
        <v>127</v>
      </c>
      <c r="K82" s="146" t="s">
        <v>139</v>
      </c>
      <c r="L82" s="147"/>
      <c r="M82" s="81" t="s">
        <v>3</v>
      </c>
      <c r="N82" s="82" t="s">
        <v>41</v>
      </c>
      <c r="O82" s="82" t="s">
        <v>140</v>
      </c>
      <c r="P82" s="82" t="s">
        <v>141</v>
      </c>
      <c r="Q82" s="82" t="s">
        <v>142</v>
      </c>
      <c r="R82" s="82" t="s">
        <v>143</v>
      </c>
      <c r="S82" s="82" t="s">
        <v>144</v>
      </c>
      <c r="T82" s="83" t="s">
        <v>145</v>
      </c>
      <c r="U82" s="142"/>
      <c r="V82" s="142"/>
      <c r="W82" s="142"/>
      <c r="X82" s="142"/>
      <c r="Y82" s="142"/>
      <c r="Z82" s="142"/>
      <c r="AA82" s="142"/>
      <c r="AB82" s="142"/>
      <c r="AC82" s="142"/>
      <c r="AD82" s="142"/>
      <c r="AE82" s="142"/>
    </row>
    <row r="83" s="2" customFormat="1" ht="22.8" customHeight="1">
      <c r="A83" s="39"/>
      <c r="B83" s="40"/>
      <c r="C83" s="88" t="s">
        <v>146</v>
      </c>
      <c r="D83" s="39"/>
      <c r="E83" s="39"/>
      <c r="F83" s="39"/>
      <c r="G83" s="39"/>
      <c r="H83" s="39"/>
      <c r="I83" s="39"/>
      <c r="J83" s="148">
        <f>BK83</f>
        <v>0</v>
      </c>
      <c r="K83" s="39"/>
      <c r="L83" s="40"/>
      <c r="M83" s="84"/>
      <c r="N83" s="69"/>
      <c r="O83" s="85"/>
      <c r="P83" s="149">
        <f>P84</f>
        <v>0</v>
      </c>
      <c r="Q83" s="85"/>
      <c r="R83" s="149">
        <f>R84</f>
        <v>3.0504710000000004</v>
      </c>
      <c r="S83" s="85"/>
      <c r="T83" s="150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20" t="s">
        <v>70</v>
      </c>
      <c r="AU83" s="20" t="s">
        <v>128</v>
      </c>
      <c r="BK83" s="151">
        <f>BK84</f>
        <v>0</v>
      </c>
    </row>
    <row r="84" s="12" customFormat="1" ht="25.92" customHeight="1">
      <c r="A84" s="12"/>
      <c r="B84" s="152"/>
      <c r="C84" s="12"/>
      <c r="D84" s="153" t="s">
        <v>70</v>
      </c>
      <c r="E84" s="154" t="s">
        <v>257</v>
      </c>
      <c r="F84" s="154" t="s">
        <v>258</v>
      </c>
      <c r="G84" s="12"/>
      <c r="H84" s="12"/>
      <c r="I84" s="155"/>
      <c r="J84" s="156">
        <f>BK84</f>
        <v>0</v>
      </c>
      <c r="K84" s="12"/>
      <c r="L84" s="152"/>
      <c r="M84" s="157"/>
      <c r="N84" s="158"/>
      <c r="O84" s="158"/>
      <c r="P84" s="159">
        <f>P85+P192+P201</f>
        <v>0</v>
      </c>
      <c r="Q84" s="158"/>
      <c r="R84" s="159">
        <f>R85+R192+R201</f>
        <v>3.0504710000000004</v>
      </c>
      <c r="S84" s="158"/>
      <c r="T84" s="160">
        <f>T85+T192+T201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3" t="s">
        <v>79</v>
      </c>
      <c r="AT84" s="161" t="s">
        <v>70</v>
      </c>
      <c r="AU84" s="161" t="s">
        <v>71</v>
      </c>
      <c r="AY84" s="153" t="s">
        <v>150</v>
      </c>
      <c r="BK84" s="162">
        <f>BK85+BK192+BK201</f>
        <v>0</v>
      </c>
    </row>
    <row r="85" s="12" customFormat="1" ht="22.8" customHeight="1">
      <c r="A85" s="12"/>
      <c r="B85" s="152"/>
      <c r="C85" s="12"/>
      <c r="D85" s="153" t="s">
        <v>70</v>
      </c>
      <c r="E85" s="163" t="s">
        <v>79</v>
      </c>
      <c r="F85" s="163" t="s">
        <v>259</v>
      </c>
      <c r="G85" s="12"/>
      <c r="H85" s="12"/>
      <c r="I85" s="155"/>
      <c r="J85" s="164">
        <f>BK85</f>
        <v>0</v>
      </c>
      <c r="K85" s="12"/>
      <c r="L85" s="152"/>
      <c r="M85" s="157"/>
      <c r="N85" s="158"/>
      <c r="O85" s="158"/>
      <c r="P85" s="159">
        <f>SUM(P86:P191)</f>
        <v>0</v>
      </c>
      <c r="Q85" s="158"/>
      <c r="R85" s="159">
        <f>SUM(R86:R191)</f>
        <v>2.8152294000000002</v>
      </c>
      <c r="S85" s="158"/>
      <c r="T85" s="160">
        <f>SUM(T86:T191)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3" t="s">
        <v>79</v>
      </c>
      <c r="AT85" s="161" t="s">
        <v>70</v>
      </c>
      <c r="AU85" s="161" t="s">
        <v>79</v>
      </c>
      <c r="AY85" s="153" t="s">
        <v>150</v>
      </c>
      <c r="BK85" s="162">
        <f>SUM(BK86:BK191)</f>
        <v>0</v>
      </c>
    </row>
    <row r="86" s="2" customFormat="1" ht="37.8" customHeight="1">
      <c r="A86" s="39"/>
      <c r="B86" s="165"/>
      <c r="C86" s="166" t="s">
        <v>79</v>
      </c>
      <c r="D86" s="166" t="s">
        <v>153</v>
      </c>
      <c r="E86" s="167" t="s">
        <v>567</v>
      </c>
      <c r="F86" s="168" t="s">
        <v>568</v>
      </c>
      <c r="G86" s="169" t="s">
        <v>217</v>
      </c>
      <c r="H86" s="170">
        <v>11</v>
      </c>
      <c r="I86" s="171"/>
      <c r="J86" s="172">
        <f>ROUND(I86*H86,2)</f>
        <v>0</v>
      </c>
      <c r="K86" s="168" t="s">
        <v>262</v>
      </c>
      <c r="L86" s="40"/>
      <c r="M86" s="173" t="s">
        <v>3</v>
      </c>
      <c r="N86" s="174" t="s">
        <v>42</v>
      </c>
      <c r="O86" s="7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77" t="s">
        <v>169</v>
      </c>
      <c r="AT86" s="177" t="s">
        <v>153</v>
      </c>
      <c r="AU86" s="177" t="s">
        <v>81</v>
      </c>
      <c r="AY86" s="20" t="s">
        <v>150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20" t="s">
        <v>79</v>
      </c>
      <c r="BK86" s="178">
        <f>ROUND(I86*H86,2)</f>
        <v>0</v>
      </c>
      <c r="BL86" s="20" t="s">
        <v>169</v>
      </c>
      <c r="BM86" s="177" t="s">
        <v>569</v>
      </c>
    </row>
    <row r="87" s="2" customFormat="1">
      <c r="A87" s="39"/>
      <c r="B87" s="40"/>
      <c r="C87" s="39"/>
      <c r="D87" s="179" t="s">
        <v>159</v>
      </c>
      <c r="E87" s="39"/>
      <c r="F87" s="180" t="s">
        <v>570</v>
      </c>
      <c r="G87" s="39"/>
      <c r="H87" s="39"/>
      <c r="I87" s="181"/>
      <c r="J87" s="39"/>
      <c r="K87" s="39"/>
      <c r="L87" s="40"/>
      <c r="M87" s="182"/>
      <c r="N87" s="183"/>
      <c r="O87" s="73"/>
      <c r="P87" s="73"/>
      <c r="Q87" s="73"/>
      <c r="R87" s="73"/>
      <c r="S87" s="73"/>
      <c r="T87" s="74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159</v>
      </c>
      <c r="AU87" s="20" t="s">
        <v>81</v>
      </c>
    </row>
    <row r="88" s="2" customFormat="1">
      <c r="A88" s="39"/>
      <c r="B88" s="40"/>
      <c r="C88" s="39"/>
      <c r="D88" s="190" t="s">
        <v>265</v>
      </c>
      <c r="E88" s="39"/>
      <c r="F88" s="191" t="s">
        <v>571</v>
      </c>
      <c r="G88" s="39"/>
      <c r="H88" s="39"/>
      <c r="I88" s="181"/>
      <c r="J88" s="39"/>
      <c r="K88" s="39"/>
      <c r="L88" s="40"/>
      <c r="M88" s="182"/>
      <c r="N88" s="183"/>
      <c r="O88" s="73"/>
      <c r="P88" s="73"/>
      <c r="Q88" s="73"/>
      <c r="R88" s="73"/>
      <c r="S88" s="73"/>
      <c r="T88" s="74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265</v>
      </c>
      <c r="AU88" s="20" t="s">
        <v>81</v>
      </c>
    </row>
    <row r="89" s="13" customFormat="1">
      <c r="A89" s="13"/>
      <c r="B89" s="192"/>
      <c r="C89" s="13"/>
      <c r="D89" s="179" t="s">
        <v>267</v>
      </c>
      <c r="E89" s="193" t="s">
        <v>562</v>
      </c>
      <c r="F89" s="194" t="s">
        <v>572</v>
      </c>
      <c r="G89" s="13"/>
      <c r="H89" s="195">
        <v>11</v>
      </c>
      <c r="I89" s="196"/>
      <c r="J89" s="13"/>
      <c r="K89" s="13"/>
      <c r="L89" s="192"/>
      <c r="M89" s="197"/>
      <c r="N89" s="198"/>
      <c r="O89" s="198"/>
      <c r="P89" s="198"/>
      <c r="Q89" s="198"/>
      <c r="R89" s="198"/>
      <c r="S89" s="198"/>
      <c r="T89" s="19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193" t="s">
        <v>267</v>
      </c>
      <c r="AU89" s="193" t="s">
        <v>81</v>
      </c>
      <c r="AV89" s="13" t="s">
        <v>81</v>
      </c>
      <c r="AW89" s="13" t="s">
        <v>33</v>
      </c>
      <c r="AX89" s="13" t="s">
        <v>79</v>
      </c>
      <c r="AY89" s="193" t="s">
        <v>150</v>
      </c>
    </row>
    <row r="90" s="2" customFormat="1" ht="16.5" customHeight="1">
      <c r="A90" s="39"/>
      <c r="B90" s="165"/>
      <c r="C90" s="207" t="s">
        <v>81</v>
      </c>
      <c r="D90" s="207" t="s">
        <v>372</v>
      </c>
      <c r="E90" s="208" t="s">
        <v>573</v>
      </c>
      <c r="F90" s="209" t="s">
        <v>574</v>
      </c>
      <c r="G90" s="210" t="s">
        <v>324</v>
      </c>
      <c r="H90" s="211">
        <v>6.5999999999999996</v>
      </c>
      <c r="I90" s="212"/>
      <c r="J90" s="213">
        <f>ROUND(I90*H90,2)</f>
        <v>0</v>
      </c>
      <c r="K90" s="209" t="s">
        <v>262</v>
      </c>
      <c r="L90" s="214"/>
      <c r="M90" s="215" t="s">
        <v>3</v>
      </c>
      <c r="N90" s="216" t="s">
        <v>42</v>
      </c>
      <c r="O90" s="73"/>
      <c r="P90" s="175">
        <f>O90*H90</f>
        <v>0</v>
      </c>
      <c r="Q90" s="175">
        <v>0.22</v>
      </c>
      <c r="R90" s="175">
        <f>Q90*H90</f>
        <v>1.452</v>
      </c>
      <c r="S90" s="175">
        <v>0</v>
      </c>
      <c r="T90" s="17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77" t="s">
        <v>192</v>
      </c>
      <c r="AT90" s="177" t="s">
        <v>372</v>
      </c>
      <c r="AU90" s="177" t="s">
        <v>81</v>
      </c>
      <c r="AY90" s="20" t="s">
        <v>150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20" t="s">
        <v>79</v>
      </c>
      <c r="BK90" s="178">
        <f>ROUND(I90*H90,2)</f>
        <v>0</v>
      </c>
      <c r="BL90" s="20" t="s">
        <v>169</v>
      </c>
      <c r="BM90" s="177" t="s">
        <v>575</v>
      </c>
    </row>
    <row r="91" s="2" customFormat="1">
      <c r="A91" s="39"/>
      <c r="B91" s="40"/>
      <c r="C91" s="39"/>
      <c r="D91" s="179" t="s">
        <v>159</v>
      </c>
      <c r="E91" s="39"/>
      <c r="F91" s="180" t="s">
        <v>574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159</v>
      </c>
      <c r="AU91" s="20" t="s">
        <v>81</v>
      </c>
    </row>
    <row r="92" s="13" customFormat="1">
      <c r="A92" s="13"/>
      <c r="B92" s="192"/>
      <c r="C92" s="13"/>
      <c r="D92" s="179" t="s">
        <v>267</v>
      </c>
      <c r="E92" s="193" t="s">
        <v>3</v>
      </c>
      <c r="F92" s="194" t="s">
        <v>576</v>
      </c>
      <c r="G92" s="13"/>
      <c r="H92" s="195">
        <v>6.5999999999999996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267</v>
      </c>
      <c r="AU92" s="193" t="s">
        <v>81</v>
      </c>
      <c r="AV92" s="13" t="s">
        <v>81</v>
      </c>
      <c r="AW92" s="13" t="s">
        <v>33</v>
      </c>
      <c r="AX92" s="13" t="s">
        <v>79</v>
      </c>
      <c r="AY92" s="193" t="s">
        <v>150</v>
      </c>
    </row>
    <row r="93" s="2" customFormat="1" ht="33" customHeight="1">
      <c r="A93" s="39"/>
      <c r="B93" s="165"/>
      <c r="C93" s="166" t="s">
        <v>379</v>
      </c>
      <c r="D93" s="166" t="s">
        <v>153</v>
      </c>
      <c r="E93" s="167" t="s">
        <v>577</v>
      </c>
      <c r="F93" s="168" t="s">
        <v>578</v>
      </c>
      <c r="G93" s="169" t="s">
        <v>217</v>
      </c>
      <c r="H93" s="170">
        <v>42</v>
      </c>
      <c r="I93" s="171"/>
      <c r="J93" s="172">
        <f>ROUND(I93*H93,2)</f>
        <v>0</v>
      </c>
      <c r="K93" s="168" t="s">
        <v>262</v>
      </c>
      <c r="L93" s="40"/>
      <c r="M93" s="173" t="s">
        <v>3</v>
      </c>
      <c r="N93" s="174" t="s">
        <v>42</v>
      </c>
      <c r="O93" s="7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7" t="s">
        <v>169</v>
      </c>
      <c r="AT93" s="177" t="s">
        <v>153</v>
      </c>
      <c r="AU93" s="177" t="s">
        <v>81</v>
      </c>
      <c r="AY93" s="20" t="s">
        <v>150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20" t="s">
        <v>79</v>
      </c>
      <c r="BK93" s="178">
        <f>ROUND(I93*H93,2)</f>
        <v>0</v>
      </c>
      <c r="BL93" s="20" t="s">
        <v>169</v>
      </c>
      <c r="BM93" s="177" t="s">
        <v>579</v>
      </c>
    </row>
    <row r="94" s="2" customFormat="1">
      <c r="A94" s="39"/>
      <c r="B94" s="40"/>
      <c r="C94" s="39"/>
      <c r="D94" s="179" t="s">
        <v>159</v>
      </c>
      <c r="E94" s="39"/>
      <c r="F94" s="180" t="s">
        <v>580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159</v>
      </c>
      <c r="AU94" s="20" t="s">
        <v>81</v>
      </c>
    </row>
    <row r="95" s="2" customFormat="1">
      <c r="A95" s="39"/>
      <c r="B95" s="40"/>
      <c r="C95" s="39"/>
      <c r="D95" s="190" t="s">
        <v>265</v>
      </c>
      <c r="E95" s="39"/>
      <c r="F95" s="191" t="s">
        <v>581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265</v>
      </c>
      <c r="AU95" s="20" t="s">
        <v>81</v>
      </c>
    </row>
    <row r="96" s="13" customFormat="1">
      <c r="A96" s="13"/>
      <c r="B96" s="192"/>
      <c r="C96" s="13"/>
      <c r="D96" s="179" t="s">
        <v>267</v>
      </c>
      <c r="E96" s="193" t="s">
        <v>3</v>
      </c>
      <c r="F96" s="194" t="s">
        <v>561</v>
      </c>
      <c r="G96" s="13"/>
      <c r="H96" s="195">
        <v>42</v>
      </c>
      <c r="I96" s="196"/>
      <c r="J96" s="13"/>
      <c r="K96" s="13"/>
      <c r="L96" s="192"/>
      <c r="M96" s="197"/>
      <c r="N96" s="198"/>
      <c r="O96" s="198"/>
      <c r="P96" s="198"/>
      <c r="Q96" s="198"/>
      <c r="R96" s="198"/>
      <c r="S96" s="198"/>
      <c r="T96" s="19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3" t="s">
        <v>267</v>
      </c>
      <c r="AU96" s="193" t="s">
        <v>81</v>
      </c>
      <c r="AV96" s="13" t="s">
        <v>81</v>
      </c>
      <c r="AW96" s="13" t="s">
        <v>33</v>
      </c>
      <c r="AX96" s="13" t="s">
        <v>79</v>
      </c>
      <c r="AY96" s="193" t="s">
        <v>150</v>
      </c>
    </row>
    <row r="97" s="2" customFormat="1" ht="24.15" customHeight="1">
      <c r="A97" s="39"/>
      <c r="B97" s="165"/>
      <c r="C97" s="166" t="s">
        <v>165</v>
      </c>
      <c r="D97" s="166" t="s">
        <v>153</v>
      </c>
      <c r="E97" s="167" t="s">
        <v>582</v>
      </c>
      <c r="F97" s="168" t="s">
        <v>583</v>
      </c>
      <c r="G97" s="169" t="s">
        <v>217</v>
      </c>
      <c r="H97" s="170">
        <v>11</v>
      </c>
      <c r="I97" s="171"/>
      <c r="J97" s="172">
        <f>ROUND(I97*H97,2)</f>
        <v>0</v>
      </c>
      <c r="K97" s="168" t="s">
        <v>262</v>
      </c>
      <c r="L97" s="40"/>
      <c r="M97" s="173" t="s">
        <v>3</v>
      </c>
      <c r="N97" s="174" t="s">
        <v>42</v>
      </c>
      <c r="O97" s="7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77" t="s">
        <v>169</v>
      </c>
      <c r="AT97" s="177" t="s">
        <v>153</v>
      </c>
      <c r="AU97" s="177" t="s">
        <v>81</v>
      </c>
      <c r="AY97" s="20" t="s">
        <v>150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20" t="s">
        <v>79</v>
      </c>
      <c r="BK97" s="178">
        <f>ROUND(I97*H97,2)</f>
        <v>0</v>
      </c>
      <c r="BL97" s="20" t="s">
        <v>169</v>
      </c>
      <c r="BM97" s="177" t="s">
        <v>584</v>
      </c>
    </row>
    <row r="98" s="2" customFormat="1">
      <c r="A98" s="39"/>
      <c r="B98" s="40"/>
      <c r="C98" s="39"/>
      <c r="D98" s="179" t="s">
        <v>159</v>
      </c>
      <c r="E98" s="39"/>
      <c r="F98" s="180" t="s">
        <v>585</v>
      </c>
      <c r="G98" s="39"/>
      <c r="H98" s="39"/>
      <c r="I98" s="181"/>
      <c r="J98" s="39"/>
      <c r="K98" s="39"/>
      <c r="L98" s="40"/>
      <c r="M98" s="182"/>
      <c r="N98" s="183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159</v>
      </c>
      <c r="AU98" s="20" t="s">
        <v>81</v>
      </c>
    </row>
    <row r="99" s="2" customFormat="1">
      <c r="A99" s="39"/>
      <c r="B99" s="40"/>
      <c r="C99" s="39"/>
      <c r="D99" s="190" t="s">
        <v>265</v>
      </c>
      <c r="E99" s="39"/>
      <c r="F99" s="191" t="s">
        <v>586</v>
      </c>
      <c r="G99" s="39"/>
      <c r="H99" s="39"/>
      <c r="I99" s="181"/>
      <c r="J99" s="39"/>
      <c r="K99" s="39"/>
      <c r="L99" s="40"/>
      <c r="M99" s="182"/>
      <c r="N99" s="18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265</v>
      </c>
      <c r="AU99" s="20" t="s">
        <v>81</v>
      </c>
    </row>
    <row r="100" s="2" customFormat="1">
      <c r="A100" s="39"/>
      <c r="B100" s="40"/>
      <c r="C100" s="39"/>
      <c r="D100" s="179" t="s">
        <v>188</v>
      </c>
      <c r="E100" s="39"/>
      <c r="F100" s="184" t="s">
        <v>587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188</v>
      </c>
      <c r="AU100" s="20" t="s">
        <v>81</v>
      </c>
    </row>
    <row r="101" s="13" customFormat="1">
      <c r="A101" s="13"/>
      <c r="B101" s="192"/>
      <c r="C101" s="13"/>
      <c r="D101" s="179" t="s">
        <v>267</v>
      </c>
      <c r="E101" s="193" t="s">
        <v>3</v>
      </c>
      <c r="F101" s="194" t="s">
        <v>562</v>
      </c>
      <c r="G101" s="13"/>
      <c r="H101" s="195">
        <v>11</v>
      </c>
      <c r="I101" s="196"/>
      <c r="J101" s="13"/>
      <c r="K101" s="13"/>
      <c r="L101" s="192"/>
      <c r="M101" s="197"/>
      <c r="N101" s="198"/>
      <c r="O101" s="198"/>
      <c r="P101" s="198"/>
      <c r="Q101" s="198"/>
      <c r="R101" s="198"/>
      <c r="S101" s="198"/>
      <c r="T101" s="19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3" t="s">
        <v>267</v>
      </c>
      <c r="AU101" s="193" t="s">
        <v>81</v>
      </c>
      <c r="AV101" s="13" t="s">
        <v>81</v>
      </c>
      <c r="AW101" s="13" t="s">
        <v>33</v>
      </c>
      <c r="AX101" s="13" t="s">
        <v>79</v>
      </c>
      <c r="AY101" s="193" t="s">
        <v>150</v>
      </c>
    </row>
    <row r="102" s="2" customFormat="1" ht="24.15" customHeight="1">
      <c r="A102" s="39"/>
      <c r="B102" s="165"/>
      <c r="C102" s="207" t="s">
        <v>169</v>
      </c>
      <c r="D102" s="207" t="s">
        <v>372</v>
      </c>
      <c r="E102" s="208" t="s">
        <v>588</v>
      </c>
      <c r="F102" s="209" t="s">
        <v>589</v>
      </c>
      <c r="G102" s="210" t="s">
        <v>217</v>
      </c>
      <c r="H102" s="211">
        <v>5</v>
      </c>
      <c r="I102" s="212"/>
      <c r="J102" s="213">
        <f>ROUND(I102*H102,2)</f>
        <v>0</v>
      </c>
      <c r="K102" s="209" t="s">
        <v>3</v>
      </c>
      <c r="L102" s="214"/>
      <c r="M102" s="215" t="s">
        <v>3</v>
      </c>
      <c r="N102" s="216" t="s">
        <v>42</v>
      </c>
      <c r="O102" s="73"/>
      <c r="P102" s="175">
        <f>O102*H102</f>
        <v>0</v>
      </c>
      <c r="Q102" s="175">
        <v>0.0040000000000000001</v>
      </c>
      <c r="R102" s="175">
        <f>Q102*H102</f>
        <v>0.02</v>
      </c>
      <c r="S102" s="175">
        <v>0</v>
      </c>
      <c r="T102" s="17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7" t="s">
        <v>192</v>
      </c>
      <c r="AT102" s="177" t="s">
        <v>372</v>
      </c>
      <c r="AU102" s="177" t="s">
        <v>81</v>
      </c>
      <c r="AY102" s="20" t="s">
        <v>150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0" t="s">
        <v>79</v>
      </c>
      <c r="BK102" s="178">
        <f>ROUND(I102*H102,2)</f>
        <v>0</v>
      </c>
      <c r="BL102" s="20" t="s">
        <v>169</v>
      </c>
      <c r="BM102" s="177" t="s">
        <v>590</v>
      </c>
    </row>
    <row r="103" s="2" customFormat="1">
      <c r="A103" s="39"/>
      <c r="B103" s="40"/>
      <c r="C103" s="39"/>
      <c r="D103" s="179" t="s">
        <v>159</v>
      </c>
      <c r="E103" s="39"/>
      <c r="F103" s="180" t="s">
        <v>591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159</v>
      </c>
      <c r="AU103" s="20" t="s">
        <v>81</v>
      </c>
    </row>
    <row r="104" s="13" customFormat="1">
      <c r="A104" s="13"/>
      <c r="B104" s="192"/>
      <c r="C104" s="13"/>
      <c r="D104" s="179" t="s">
        <v>267</v>
      </c>
      <c r="E104" s="193" t="s">
        <v>3</v>
      </c>
      <c r="F104" s="194" t="s">
        <v>149</v>
      </c>
      <c r="G104" s="13"/>
      <c r="H104" s="195">
        <v>5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3" t="s">
        <v>267</v>
      </c>
      <c r="AU104" s="193" t="s">
        <v>81</v>
      </c>
      <c r="AV104" s="13" t="s">
        <v>81</v>
      </c>
      <c r="AW104" s="13" t="s">
        <v>33</v>
      </c>
      <c r="AX104" s="13" t="s">
        <v>79</v>
      </c>
      <c r="AY104" s="193" t="s">
        <v>150</v>
      </c>
    </row>
    <row r="105" s="14" customFormat="1">
      <c r="A105" s="14"/>
      <c r="B105" s="200"/>
      <c r="C105" s="14"/>
      <c r="D105" s="179" t="s">
        <v>267</v>
      </c>
      <c r="E105" s="201" t="s">
        <v>3</v>
      </c>
      <c r="F105" s="202" t="s">
        <v>592</v>
      </c>
      <c r="G105" s="14"/>
      <c r="H105" s="201" t="s">
        <v>3</v>
      </c>
      <c r="I105" s="203"/>
      <c r="J105" s="14"/>
      <c r="K105" s="14"/>
      <c r="L105" s="200"/>
      <c r="M105" s="204"/>
      <c r="N105" s="205"/>
      <c r="O105" s="205"/>
      <c r="P105" s="205"/>
      <c r="Q105" s="205"/>
      <c r="R105" s="205"/>
      <c r="S105" s="205"/>
      <c r="T105" s="20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01" t="s">
        <v>267</v>
      </c>
      <c r="AU105" s="201" t="s">
        <v>81</v>
      </c>
      <c r="AV105" s="14" t="s">
        <v>79</v>
      </c>
      <c r="AW105" s="14" t="s">
        <v>33</v>
      </c>
      <c r="AX105" s="14" t="s">
        <v>71</v>
      </c>
      <c r="AY105" s="201" t="s">
        <v>150</v>
      </c>
    </row>
    <row r="106" s="2" customFormat="1" ht="24.15" customHeight="1">
      <c r="A106" s="39"/>
      <c r="B106" s="165"/>
      <c r="C106" s="207" t="s">
        <v>149</v>
      </c>
      <c r="D106" s="207" t="s">
        <v>372</v>
      </c>
      <c r="E106" s="208" t="s">
        <v>593</v>
      </c>
      <c r="F106" s="209" t="s">
        <v>594</v>
      </c>
      <c r="G106" s="210" t="s">
        <v>217</v>
      </c>
      <c r="H106" s="211">
        <v>2</v>
      </c>
      <c r="I106" s="212"/>
      <c r="J106" s="213">
        <f>ROUND(I106*H106,2)</f>
        <v>0</v>
      </c>
      <c r="K106" s="209" t="s">
        <v>3</v>
      </c>
      <c r="L106" s="214"/>
      <c r="M106" s="215" t="s">
        <v>3</v>
      </c>
      <c r="N106" s="216" t="s">
        <v>42</v>
      </c>
      <c r="O106" s="73"/>
      <c r="P106" s="175">
        <f>O106*H106</f>
        <v>0</v>
      </c>
      <c r="Q106" s="175">
        <v>0.0040000000000000001</v>
      </c>
      <c r="R106" s="175">
        <f>Q106*H106</f>
        <v>0.0080000000000000002</v>
      </c>
      <c r="S106" s="175">
        <v>0</v>
      </c>
      <c r="T106" s="17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7" t="s">
        <v>192</v>
      </c>
      <c r="AT106" s="177" t="s">
        <v>372</v>
      </c>
      <c r="AU106" s="177" t="s">
        <v>81</v>
      </c>
      <c r="AY106" s="20" t="s">
        <v>150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0" t="s">
        <v>79</v>
      </c>
      <c r="BK106" s="178">
        <f>ROUND(I106*H106,2)</f>
        <v>0</v>
      </c>
      <c r="BL106" s="20" t="s">
        <v>169</v>
      </c>
      <c r="BM106" s="177" t="s">
        <v>595</v>
      </c>
    </row>
    <row r="107" s="2" customFormat="1">
      <c r="A107" s="39"/>
      <c r="B107" s="40"/>
      <c r="C107" s="39"/>
      <c r="D107" s="179" t="s">
        <v>159</v>
      </c>
      <c r="E107" s="39"/>
      <c r="F107" s="180" t="s">
        <v>591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159</v>
      </c>
      <c r="AU107" s="20" t="s">
        <v>81</v>
      </c>
    </row>
    <row r="108" s="13" customFormat="1">
      <c r="A108" s="13"/>
      <c r="B108" s="192"/>
      <c r="C108" s="13"/>
      <c r="D108" s="179" t="s">
        <v>267</v>
      </c>
      <c r="E108" s="193" t="s">
        <v>3</v>
      </c>
      <c r="F108" s="194" t="s">
        <v>81</v>
      </c>
      <c r="G108" s="13"/>
      <c r="H108" s="195">
        <v>2</v>
      </c>
      <c r="I108" s="196"/>
      <c r="J108" s="13"/>
      <c r="K108" s="13"/>
      <c r="L108" s="192"/>
      <c r="M108" s="197"/>
      <c r="N108" s="198"/>
      <c r="O108" s="198"/>
      <c r="P108" s="198"/>
      <c r="Q108" s="198"/>
      <c r="R108" s="198"/>
      <c r="S108" s="198"/>
      <c r="T108" s="19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3" t="s">
        <v>267</v>
      </c>
      <c r="AU108" s="193" t="s">
        <v>81</v>
      </c>
      <c r="AV108" s="13" t="s">
        <v>81</v>
      </c>
      <c r="AW108" s="13" t="s">
        <v>33</v>
      </c>
      <c r="AX108" s="13" t="s">
        <v>79</v>
      </c>
      <c r="AY108" s="193" t="s">
        <v>150</v>
      </c>
    </row>
    <row r="109" s="14" customFormat="1">
      <c r="A109" s="14"/>
      <c r="B109" s="200"/>
      <c r="C109" s="14"/>
      <c r="D109" s="179" t="s">
        <v>267</v>
      </c>
      <c r="E109" s="201" t="s">
        <v>3</v>
      </c>
      <c r="F109" s="202" t="s">
        <v>592</v>
      </c>
      <c r="G109" s="14"/>
      <c r="H109" s="201" t="s">
        <v>3</v>
      </c>
      <c r="I109" s="203"/>
      <c r="J109" s="14"/>
      <c r="K109" s="14"/>
      <c r="L109" s="200"/>
      <c r="M109" s="204"/>
      <c r="N109" s="205"/>
      <c r="O109" s="205"/>
      <c r="P109" s="205"/>
      <c r="Q109" s="205"/>
      <c r="R109" s="205"/>
      <c r="S109" s="205"/>
      <c r="T109" s="20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01" t="s">
        <v>267</v>
      </c>
      <c r="AU109" s="201" t="s">
        <v>81</v>
      </c>
      <c r="AV109" s="14" t="s">
        <v>79</v>
      </c>
      <c r="AW109" s="14" t="s">
        <v>33</v>
      </c>
      <c r="AX109" s="14" t="s">
        <v>71</v>
      </c>
      <c r="AY109" s="201" t="s">
        <v>150</v>
      </c>
    </row>
    <row r="110" s="2" customFormat="1" ht="24.15" customHeight="1">
      <c r="A110" s="39"/>
      <c r="B110" s="165"/>
      <c r="C110" s="207" t="s">
        <v>184</v>
      </c>
      <c r="D110" s="207" t="s">
        <v>372</v>
      </c>
      <c r="E110" s="208" t="s">
        <v>596</v>
      </c>
      <c r="F110" s="209" t="s">
        <v>597</v>
      </c>
      <c r="G110" s="210" t="s">
        <v>217</v>
      </c>
      <c r="H110" s="211">
        <v>1</v>
      </c>
      <c r="I110" s="212"/>
      <c r="J110" s="213">
        <f>ROUND(I110*H110,2)</f>
        <v>0</v>
      </c>
      <c r="K110" s="209" t="s">
        <v>3</v>
      </c>
      <c r="L110" s="214"/>
      <c r="M110" s="215" t="s">
        <v>3</v>
      </c>
      <c r="N110" s="216" t="s">
        <v>42</v>
      </c>
      <c r="O110" s="73"/>
      <c r="P110" s="175">
        <f>O110*H110</f>
        <v>0</v>
      </c>
      <c r="Q110" s="175">
        <v>0.0040000000000000001</v>
      </c>
      <c r="R110" s="175">
        <f>Q110*H110</f>
        <v>0.0040000000000000001</v>
      </c>
      <c r="S110" s="175">
        <v>0</v>
      </c>
      <c r="T110" s="17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7" t="s">
        <v>192</v>
      </c>
      <c r="AT110" s="177" t="s">
        <v>372</v>
      </c>
      <c r="AU110" s="177" t="s">
        <v>81</v>
      </c>
      <c r="AY110" s="20" t="s">
        <v>150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0" t="s">
        <v>79</v>
      </c>
      <c r="BK110" s="178">
        <f>ROUND(I110*H110,2)</f>
        <v>0</v>
      </c>
      <c r="BL110" s="20" t="s">
        <v>169</v>
      </c>
      <c r="BM110" s="177" t="s">
        <v>598</v>
      </c>
    </row>
    <row r="111" s="2" customFormat="1">
      <c r="A111" s="39"/>
      <c r="B111" s="40"/>
      <c r="C111" s="39"/>
      <c r="D111" s="179" t="s">
        <v>159</v>
      </c>
      <c r="E111" s="39"/>
      <c r="F111" s="180" t="s">
        <v>591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159</v>
      </c>
      <c r="AU111" s="20" t="s">
        <v>81</v>
      </c>
    </row>
    <row r="112" s="13" customFormat="1">
      <c r="A112" s="13"/>
      <c r="B112" s="192"/>
      <c r="C112" s="13"/>
      <c r="D112" s="179" t="s">
        <v>267</v>
      </c>
      <c r="E112" s="193" t="s">
        <v>3</v>
      </c>
      <c r="F112" s="194" t="s">
        <v>79</v>
      </c>
      <c r="G112" s="13"/>
      <c r="H112" s="195">
        <v>1</v>
      </c>
      <c r="I112" s="196"/>
      <c r="J112" s="13"/>
      <c r="K112" s="13"/>
      <c r="L112" s="192"/>
      <c r="M112" s="197"/>
      <c r="N112" s="198"/>
      <c r="O112" s="198"/>
      <c r="P112" s="198"/>
      <c r="Q112" s="198"/>
      <c r="R112" s="198"/>
      <c r="S112" s="198"/>
      <c r="T112" s="19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3" t="s">
        <v>267</v>
      </c>
      <c r="AU112" s="193" t="s">
        <v>81</v>
      </c>
      <c r="AV112" s="13" t="s">
        <v>81</v>
      </c>
      <c r="AW112" s="13" t="s">
        <v>33</v>
      </c>
      <c r="AX112" s="13" t="s">
        <v>79</v>
      </c>
      <c r="AY112" s="193" t="s">
        <v>150</v>
      </c>
    </row>
    <row r="113" s="14" customFormat="1">
      <c r="A113" s="14"/>
      <c r="B113" s="200"/>
      <c r="C113" s="14"/>
      <c r="D113" s="179" t="s">
        <v>267</v>
      </c>
      <c r="E113" s="201" t="s">
        <v>3</v>
      </c>
      <c r="F113" s="202" t="s">
        <v>592</v>
      </c>
      <c r="G113" s="14"/>
      <c r="H113" s="201" t="s">
        <v>3</v>
      </c>
      <c r="I113" s="203"/>
      <c r="J113" s="14"/>
      <c r="K113" s="14"/>
      <c r="L113" s="200"/>
      <c r="M113" s="204"/>
      <c r="N113" s="205"/>
      <c r="O113" s="205"/>
      <c r="P113" s="205"/>
      <c r="Q113" s="205"/>
      <c r="R113" s="205"/>
      <c r="S113" s="205"/>
      <c r="T113" s="20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01" t="s">
        <v>267</v>
      </c>
      <c r="AU113" s="201" t="s">
        <v>81</v>
      </c>
      <c r="AV113" s="14" t="s">
        <v>79</v>
      </c>
      <c r="AW113" s="14" t="s">
        <v>33</v>
      </c>
      <c r="AX113" s="14" t="s">
        <v>71</v>
      </c>
      <c r="AY113" s="201" t="s">
        <v>150</v>
      </c>
    </row>
    <row r="114" s="2" customFormat="1" ht="24.15" customHeight="1">
      <c r="A114" s="39"/>
      <c r="B114" s="165"/>
      <c r="C114" s="207" t="s">
        <v>192</v>
      </c>
      <c r="D114" s="207" t="s">
        <v>372</v>
      </c>
      <c r="E114" s="208" t="s">
        <v>599</v>
      </c>
      <c r="F114" s="209" t="s">
        <v>600</v>
      </c>
      <c r="G114" s="210" t="s">
        <v>217</v>
      </c>
      <c r="H114" s="211">
        <v>3</v>
      </c>
      <c r="I114" s="212"/>
      <c r="J114" s="213">
        <f>ROUND(I114*H114,2)</f>
        <v>0</v>
      </c>
      <c r="K114" s="209" t="s">
        <v>3</v>
      </c>
      <c r="L114" s="214"/>
      <c r="M114" s="215" t="s">
        <v>3</v>
      </c>
      <c r="N114" s="216" t="s">
        <v>42</v>
      </c>
      <c r="O114" s="73"/>
      <c r="P114" s="175">
        <f>O114*H114</f>
        <v>0</v>
      </c>
      <c r="Q114" s="175">
        <v>0.0040000000000000001</v>
      </c>
      <c r="R114" s="175">
        <f>Q114*H114</f>
        <v>0.012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192</v>
      </c>
      <c r="AT114" s="177" t="s">
        <v>372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601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591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13" customFormat="1">
      <c r="A116" s="13"/>
      <c r="B116" s="192"/>
      <c r="C116" s="13"/>
      <c r="D116" s="179" t="s">
        <v>267</v>
      </c>
      <c r="E116" s="193" t="s">
        <v>3</v>
      </c>
      <c r="F116" s="194" t="s">
        <v>165</v>
      </c>
      <c r="G116" s="13"/>
      <c r="H116" s="195">
        <v>3</v>
      </c>
      <c r="I116" s="196"/>
      <c r="J116" s="13"/>
      <c r="K116" s="13"/>
      <c r="L116" s="192"/>
      <c r="M116" s="197"/>
      <c r="N116" s="198"/>
      <c r="O116" s="198"/>
      <c r="P116" s="198"/>
      <c r="Q116" s="198"/>
      <c r="R116" s="198"/>
      <c r="S116" s="198"/>
      <c r="T116" s="19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3" t="s">
        <v>267</v>
      </c>
      <c r="AU116" s="193" t="s">
        <v>81</v>
      </c>
      <c r="AV116" s="13" t="s">
        <v>81</v>
      </c>
      <c r="AW116" s="13" t="s">
        <v>33</v>
      </c>
      <c r="AX116" s="13" t="s">
        <v>79</v>
      </c>
      <c r="AY116" s="193" t="s">
        <v>150</v>
      </c>
    </row>
    <row r="117" s="14" customFormat="1">
      <c r="A117" s="14"/>
      <c r="B117" s="200"/>
      <c r="C117" s="14"/>
      <c r="D117" s="179" t="s">
        <v>267</v>
      </c>
      <c r="E117" s="201" t="s">
        <v>3</v>
      </c>
      <c r="F117" s="202" t="s">
        <v>592</v>
      </c>
      <c r="G117" s="14"/>
      <c r="H117" s="201" t="s">
        <v>3</v>
      </c>
      <c r="I117" s="203"/>
      <c r="J117" s="14"/>
      <c r="K117" s="14"/>
      <c r="L117" s="200"/>
      <c r="M117" s="204"/>
      <c r="N117" s="205"/>
      <c r="O117" s="205"/>
      <c r="P117" s="205"/>
      <c r="Q117" s="205"/>
      <c r="R117" s="205"/>
      <c r="S117" s="205"/>
      <c r="T117" s="20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01" t="s">
        <v>267</v>
      </c>
      <c r="AU117" s="201" t="s">
        <v>81</v>
      </c>
      <c r="AV117" s="14" t="s">
        <v>79</v>
      </c>
      <c r="AW117" s="14" t="s">
        <v>33</v>
      </c>
      <c r="AX117" s="14" t="s">
        <v>71</v>
      </c>
      <c r="AY117" s="201" t="s">
        <v>150</v>
      </c>
    </row>
    <row r="118" s="2" customFormat="1" ht="24.15" customHeight="1">
      <c r="A118" s="39"/>
      <c r="B118" s="165"/>
      <c r="C118" s="166" t="s">
        <v>8</v>
      </c>
      <c r="D118" s="166" t="s">
        <v>153</v>
      </c>
      <c r="E118" s="167" t="s">
        <v>602</v>
      </c>
      <c r="F118" s="168" t="s">
        <v>603</v>
      </c>
      <c r="G118" s="169" t="s">
        <v>217</v>
      </c>
      <c r="H118" s="170">
        <v>42</v>
      </c>
      <c r="I118" s="171"/>
      <c r="J118" s="172">
        <f>ROUND(I118*H118,2)</f>
        <v>0</v>
      </c>
      <c r="K118" s="168" t="s">
        <v>262</v>
      </c>
      <c r="L118" s="40"/>
      <c r="M118" s="173" t="s">
        <v>3</v>
      </c>
      <c r="N118" s="174" t="s">
        <v>42</v>
      </c>
      <c r="O118" s="7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169</v>
      </c>
      <c r="AT118" s="177" t="s">
        <v>153</v>
      </c>
      <c r="AU118" s="177" t="s">
        <v>81</v>
      </c>
      <c r="AY118" s="20" t="s">
        <v>150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79</v>
      </c>
      <c r="BK118" s="178">
        <f>ROUND(I118*H118,2)</f>
        <v>0</v>
      </c>
      <c r="BL118" s="20" t="s">
        <v>169</v>
      </c>
      <c r="BM118" s="177" t="s">
        <v>604</v>
      </c>
    </row>
    <row r="119" s="2" customFormat="1">
      <c r="A119" s="39"/>
      <c r="B119" s="40"/>
      <c r="C119" s="39"/>
      <c r="D119" s="179" t="s">
        <v>159</v>
      </c>
      <c r="E119" s="39"/>
      <c r="F119" s="180" t="s">
        <v>605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159</v>
      </c>
      <c r="AU119" s="20" t="s">
        <v>81</v>
      </c>
    </row>
    <row r="120" s="2" customFormat="1">
      <c r="A120" s="39"/>
      <c r="B120" s="40"/>
      <c r="C120" s="39"/>
      <c r="D120" s="190" t="s">
        <v>265</v>
      </c>
      <c r="E120" s="39"/>
      <c r="F120" s="191" t="s">
        <v>606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265</v>
      </c>
      <c r="AU120" s="20" t="s">
        <v>81</v>
      </c>
    </row>
    <row r="121" s="13" customFormat="1">
      <c r="A121" s="13"/>
      <c r="B121" s="192"/>
      <c r="C121" s="13"/>
      <c r="D121" s="179" t="s">
        <v>267</v>
      </c>
      <c r="E121" s="193" t="s">
        <v>561</v>
      </c>
      <c r="F121" s="194" t="s">
        <v>535</v>
      </c>
      <c r="G121" s="13"/>
      <c r="H121" s="195">
        <v>42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267</v>
      </c>
      <c r="AU121" s="193" t="s">
        <v>81</v>
      </c>
      <c r="AV121" s="13" t="s">
        <v>81</v>
      </c>
      <c r="AW121" s="13" t="s">
        <v>33</v>
      </c>
      <c r="AX121" s="13" t="s">
        <v>79</v>
      </c>
      <c r="AY121" s="193" t="s">
        <v>150</v>
      </c>
    </row>
    <row r="122" s="2" customFormat="1" ht="16.5" customHeight="1">
      <c r="A122" s="39"/>
      <c r="B122" s="165"/>
      <c r="C122" s="207" t="s">
        <v>405</v>
      </c>
      <c r="D122" s="207" t="s">
        <v>372</v>
      </c>
      <c r="E122" s="208" t="s">
        <v>607</v>
      </c>
      <c r="F122" s="209" t="s">
        <v>608</v>
      </c>
      <c r="G122" s="210" t="s">
        <v>217</v>
      </c>
      <c r="H122" s="211">
        <v>4</v>
      </c>
      <c r="I122" s="212"/>
      <c r="J122" s="213">
        <f>ROUND(I122*H122,2)</f>
        <v>0</v>
      </c>
      <c r="K122" s="209" t="s">
        <v>3</v>
      </c>
      <c r="L122" s="214"/>
      <c r="M122" s="215" t="s">
        <v>3</v>
      </c>
      <c r="N122" s="216" t="s">
        <v>42</v>
      </c>
      <c r="O122" s="73"/>
      <c r="P122" s="175">
        <f>O122*H122</f>
        <v>0</v>
      </c>
      <c r="Q122" s="175">
        <v>0.0089999999999999993</v>
      </c>
      <c r="R122" s="175">
        <f>Q122*H122</f>
        <v>0.035999999999999997</v>
      </c>
      <c r="S122" s="175">
        <v>0</v>
      </c>
      <c r="T122" s="17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7" t="s">
        <v>192</v>
      </c>
      <c r="AT122" s="177" t="s">
        <v>372</v>
      </c>
      <c r="AU122" s="177" t="s">
        <v>81</v>
      </c>
      <c r="AY122" s="20" t="s">
        <v>150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20" t="s">
        <v>79</v>
      </c>
      <c r="BK122" s="178">
        <f>ROUND(I122*H122,2)</f>
        <v>0</v>
      </c>
      <c r="BL122" s="20" t="s">
        <v>169</v>
      </c>
      <c r="BM122" s="177" t="s">
        <v>609</v>
      </c>
    </row>
    <row r="123" s="2" customFormat="1">
      <c r="A123" s="39"/>
      <c r="B123" s="40"/>
      <c r="C123" s="39"/>
      <c r="D123" s="179" t="s">
        <v>159</v>
      </c>
      <c r="E123" s="39"/>
      <c r="F123" s="180" t="s">
        <v>610</v>
      </c>
      <c r="G123" s="39"/>
      <c r="H123" s="39"/>
      <c r="I123" s="181"/>
      <c r="J123" s="39"/>
      <c r="K123" s="39"/>
      <c r="L123" s="40"/>
      <c r="M123" s="182"/>
      <c r="N123" s="183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159</v>
      </c>
      <c r="AU123" s="20" t="s">
        <v>81</v>
      </c>
    </row>
    <row r="124" s="13" customFormat="1">
      <c r="A124" s="13"/>
      <c r="B124" s="192"/>
      <c r="C124" s="13"/>
      <c r="D124" s="179" t="s">
        <v>267</v>
      </c>
      <c r="E124" s="193" t="s">
        <v>3</v>
      </c>
      <c r="F124" s="194" t="s">
        <v>169</v>
      </c>
      <c r="G124" s="13"/>
      <c r="H124" s="195">
        <v>4</v>
      </c>
      <c r="I124" s="196"/>
      <c r="J124" s="13"/>
      <c r="K124" s="13"/>
      <c r="L124" s="192"/>
      <c r="M124" s="197"/>
      <c r="N124" s="198"/>
      <c r="O124" s="198"/>
      <c r="P124" s="198"/>
      <c r="Q124" s="198"/>
      <c r="R124" s="198"/>
      <c r="S124" s="198"/>
      <c r="T124" s="19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3" t="s">
        <v>267</v>
      </c>
      <c r="AU124" s="193" t="s">
        <v>81</v>
      </c>
      <c r="AV124" s="13" t="s">
        <v>81</v>
      </c>
      <c r="AW124" s="13" t="s">
        <v>33</v>
      </c>
      <c r="AX124" s="13" t="s">
        <v>79</v>
      </c>
      <c r="AY124" s="193" t="s">
        <v>150</v>
      </c>
    </row>
    <row r="125" s="2" customFormat="1" ht="16.5" customHeight="1">
      <c r="A125" s="39"/>
      <c r="B125" s="165"/>
      <c r="C125" s="207" t="s">
        <v>399</v>
      </c>
      <c r="D125" s="207" t="s">
        <v>372</v>
      </c>
      <c r="E125" s="208" t="s">
        <v>611</v>
      </c>
      <c r="F125" s="209" t="s">
        <v>612</v>
      </c>
      <c r="G125" s="210" t="s">
        <v>217</v>
      </c>
      <c r="H125" s="211">
        <v>6</v>
      </c>
      <c r="I125" s="212"/>
      <c r="J125" s="213">
        <f>ROUND(I125*H125,2)</f>
        <v>0</v>
      </c>
      <c r="K125" s="209" t="s">
        <v>3</v>
      </c>
      <c r="L125" s="214"/>
      <c r="M125" s="215" t="s">
        <v>3</v>
      </c>
      <c r="N125" s="216" t="s">
        <v>42</v>
      </c>
      <c r="O125" s="73"/>
      <c r="P125" s="175">
        <f>O125*H125</f>
        <v>0</v>
      </c>
      <c r="Q125" s="175">
        <v>0.0089999999999999993</v>
      </c>
      <c r="R125" s="175">
        <f>Q125*H125</f>
        <v>0.053999999999999992</v>
      </c>
      <c r="S125" s="175">
        <v>0</v>
      </c>
      <c r="T125" s="17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77" t="s">
        <v>192</v>
      </c>
      <c r="AT125" s="177" t="s">
        <v>372</v>
      </c>
      <c r="AU125" s="177" t="s">
        <v>81</v>
      </c>
      <c r="AY125" s="20" t="s">
        <v>150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20" t="s">
        <v>79</v>
      </c>
      <c r="BK125" s="178">
        <f>ROUND(I125*H125,2)</f>
        <v>0</v>
      </c>
      <c r="BL125" s="20" t="s">
        <v>169</v>
      </c>
      <c r="BM125" s="177" t="s">
        <v>613</v>
      </c>
    </row>
    <row r="126" s="2" customFormat="1">
      <c r="A126" s="39"/>
      <c r="B126" s="40"/>
      <c r="C126" s="39"/>
      <c r="D126" s="179" t="s">
        <v>159</v>
      </c>
      <c r="E126" s="39"/>
      <c r="F126" s="180" t="s">
        <v>610</v>
      </c>
      <c r="G126" s="39"/>
      <c r="H126" s="39"/>
      <c r="I126" s="181"/>
      <c r="J126" s="39"/>
      <c r="K126" s="39"/>
      <c r="L126" s="40"/>
      <c r="M126" s="182"/>
      <c r="N126" s="183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159</v>
      </c>
      <c r="AU126" s="20" t="s">
        <v>81</v>
      </c>
    </row>
    <row r="127" s="13" customFormat="1">
      <c r="A127" s="13"/>
      <c r="B127" s="192"/>
      <c r="C127" s="13"/>
      <c r="D127" s="179" t="s">
        <v>267</v>
      </c>
      <c r="E127" s="193" t="s">
        <v>3</v>
      </c>
      <c r="F127" s="194" t="s">
        <v>179</v>
      </c>
      <c r="G127" s="13"/>
      <c r="H127" s="195">
        <v>6</v>
      </c>
      <c r="I127" s="196"/>
      <c r="J127" s="13"/>
      <c r="K127" s="13"/>
      <c r="L127" s="192"/>
      <c r="M127" s="197"/>
      <c r="N127" s="198"/>
      <c r="O127" s="198"/>
      <c r="P127" s="198"/>
      <c r="Q127" s="198"/>
      <c r="R127" s="198"/>
      <c r="S127" s="198"/>
      <c r="T127" s="19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3" t="s">
        <v>267</v>
      </c>
      <c r="AU127" s="193" t="s">
        <v>81</v>
      </c>
      <c r="AV127" s="13" t="s">
        <v>81</v>
      </c>
      <c r="AW127" s="13" t="s">
        <v>33</v>
      </c>
      <c r="AX127" s="13" t="s">
        <v>79</v>
      </c>
      <c r="AY127" s="193" t="s">
        <v>150</v>
      </c>
    </row>
    <row r="128" s="2" customFormat="1" ht="16.5" customHeight="1">
      <c r="A128" s="39"/>
      <c r="B128" s="165"/>
      <c r="C128" s="207" t="s">
        <v>424</v>
      </c>
      <c r="D128" s="207" t="s">
        <v>372</v>
      </c>
      <c r="E128" s="208" t="s">
        <v>614</v>
      </c>
      <c r="F128" s="209" t="s">
        <v>615</v>
      </c>
      <c r="G128" s="210" t="s">
        <v>217</v>
      </c>
      <c r="H128" s="211">
        <v>2</v>
      </c>
      <c r="I128" s="212"/>
      <c r="J128" s="213">
        <f>ROUND(I128*H128,2)</f>
        <v>0</v>
      </c>
      <c r="K128" s="209" t="s">
        <v>3</v>
      </c>
      <c r="L128" s="214"/>
      <c r="M128" s="215" t="s">
        <v>3</v>
      </c>
      <c r="N128" s="216" t="s">
        <v>42</v>
      </c>
      <c r="O128" s="73"/>
      <c r="P128" s="175">
        <f>O128*H128</f>
        <v>0</v>
      </c>
      <c r="Q128" s="175">
        <v>0.0089999999999999993</v>
      </c>
      <c r="R128" s="175">
        <f>Q128*H128</f>
        <v>0.017999999999999999</v>
      </c>
      <c r="S128" s="175">
        <v>0</v>
      </c>
      <c r="T128" s="17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7" t="s">
        <v>192</v>
      </c>
      <c r="AT128" s="177" t="s">
        <v>372</v>
      </c>
      <c r="AU128" s="177" t="s">
        <v>81</v>
      </c>
      <c r="AY128" s="20" t="s">
        <v>150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20" t="s">
        <v>79</v>
      </c>
      <c r="BK128" s="178">
        <f>ROUND(I128*H128,2)</f>
        <v>0</v>
      </c>
      <c r="BL128" s="20" t="s">
        <v>169</v>
      </c>
      <c r="BM128" s="177" t="s">
        <v>616</v>
      </c>
    </row>
    <row r="129" s="2" customFormat="1">
      <c r="A129" s="39"/>
      <c r="B129" s="40"/>
      <c r="C129" s="39"/>
      <c r="D129" s="179" t="s">
        <v>159</v>
      </c>
      <c r="E129" s="39"/>
      <c r="F129" s="180" t="s">
        <v>610</v>
      </c>
      <c r="G129" s="39"/>
      <c r="H129" s="39"/>
      <c r="I129" s="181"/>
      <c r="J129" s="39"/>
      <c r="K129" s="39"/>
      <c r="L129" s="40"/>
      <c r="M129" s="182"/>
      <c r="N129" s="183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159</v>
      </c>
      <c r="AU129" s="20" t="s">
        <v>81</v>
      </c>
    </row>
    <row r="130" s="13" customFormat="1">
      <c r="A130" s="13"/>
      <c r="B130" s="192"/>
      <c r="C130" s="13"/>
      <c r="D130" s="179" t="s">
        <v>267</v>
      </c>
      <c r="E130" s="193" t="s">
        <v>3</v>
      </c>
      <c r="F130" s="194" t="s">
        <v>81</v>
      </c>
      <c r="G130" s="13"/>
      <c r="H130" s="195">
        <v>2</v>
      </c>
      <c r="I130" s="196"/>
      <c r="J130" s="13"/>
      <c r="K130" s="13"/>
      <c r="L130" s="192"/>
      <c r="M130" s="197"/>
      <c r="N130" s="198"/>
      <c r="O130" s="198"/>
      <c r="P130" s="198"/>
      <c r="Q130" s="198"/>
      <c r="R130" s="198"/>
      <c r="S130" s="198"/>
      <c r="T130" s="19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3" t="s">
        <v>267</v>
      </c>
      <c r="AU130" s="193" t="s">
        <v>81</v>
      </c>
      <c r="AV130" s="13" t="s">
        <v>81</v>
      </c>
      <c r="AW130" s="13" t="s">
        <v>33</v>
      </c>
      <c r="AX130" s="13" t="s">
        <v>79</v>
      </c>
      <c r="AY130" s="193" t="s">
        <v>150</v>
      </c>
    </row>
    <row r="131" s="2" customFormat="1" ht="16.5" customHeight="1">
      <c r="A131" s="39"/>
      <c r="B131" s="165"/>
      <c r="C131" s="207" t="s">
        <v>415</v>
      </c>
      <c r="D131" s="207" t="s">
        <v>372</v>
      </c>
      <c r="E131" s="208" t="s">
        <v>617</v>
      </c>
      <c r="F131" s="209" t="s">
        <v>618</v>
      </c>
      <c r="G131" s="210" t="s">
        <v>217</v>
      </c>
      <c r="H131" s="211">
        <v>9</v>
      </c>
      <c r="I131" s="212"/>
      <c r="J131" s="213">
        <f>ROUND(I131*H131,2)</f>
        <v>0</v>
      </c>
      <c r="K131" s="209" t="s">
        <v>3</v>
      </c>
      <c r="L131" s="214"/>
      <c r="M131" s="215" t="s">
        <v>3</v>
      </c>
      <c r="N131" s="216" t="s">
        <v>42</v>
      </c>
      <c r="O131" s="73"/>
      <c r="P131" s="175">
        <f>O131*H131</f>
        <v>0</v>
      </c>
      <c r="Q131" s="175">
        <v>0.0089999999999999993</v>
      </c>
      <c r="R131" s="175">
        <f>Q131*H131</f>
        <v>0.080999999999999989</v>
      </c>
      <c r="S131" s="175">
        <v>0</v>
      </c>
      <c r="T131" s="17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77" t="s">
        <v>192</v>
      </c>
      <c r="AT131" s="177" t="s">
        <v>372</v>
      </c>
      <c r="AU131" s="177" t="s">
        <v>81</v>
      </c>
      <c r="AY131" s="20" t="s">
        <v>150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20" t="s">
        <v>79</v>
      </c>
      <c r="BK131" s="178">
        <f>ROUND(I131*H131,2)</f>
        <v>0</v>
      </c>
      <c r="BL131" s="20" t="s">
        <v>169</v>
      </c>
      <c r="BM131" s="177" t="s">
        <v>619</v>
      </c>
    </row>
    <row r="132" s="2" customFormat="1">
      <c r="A132" s="39"/>
      <c r="B132" s="40"/>
      <c r="C132" s="39"/>
      <c r="D132" s="179" t="s">
        <v>159</v>
      </c>
      <c r="E132" s="39"/>
      <c r="F132" s="180" t="s">
        <v>610</v>
      </c>
      <c r="G132" s="39"/>
      <c r="H132" s="39"/>
      <c r="I132" s="181"/>
      <c r="J132" s="39"/>
      <c r="K132" s="39"/>
      <c r="L132" s="40"/>
      <c r="M132" s="182"/>
      <c r="N132" s="18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159</v>
      </c>
      <c r="AU132" s="20" t="s">
        <v>81</v>
      </c>
    </row>
    <row r="133" s="13" customFormat="1">
      <c r="A133" s="13"/>
      <c r="B133" s="192"/>
      <c r="C133" s="13"/>
      <c r="D133" s="179" t="s">
        <v>267</v>
      </c>
      <c r="E133" s="193" t="s">
        <v>3</v>
      </c>
      <c r="F133" s="194" t="s">
        <v>197</v>
      </c>
      <c r="G133" s="13"/>
      <c r="H133" s="195">
        <v>9</v>
      </c>
      <c r="I133" s="196"/>
      <c r="J133" s="13"/>
      <c r="K133" s="13"/>
      <c r="L133" s="192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267</v>
      </c>
      <c r="AU133" s="193" t="s">
        <v>81</v>
      </c>
      <c r="AV133" s="13" t="s">
        <v>81</v>
      </c>
      <c r="AW133" s="13" t="s">
        <v>33</v>
      </c>
      <c r="AX133" s="13" t="s">
        <v>79</v>
      </c>
      <c r="AY133" s="193" t="s">
        <v>150</v>
      </c>
    </row>
    <row r="134" s="2" customFormat="1" ht="16.5" customHeight="1">
      <c r="A134" s="39"/>
      <c r="B134" s="165"/>
      <c r="C134" s="207" t="s">
        <v>465</v>
      </c>
      <c r="D134" s="207" t="s">
        <v>372</v>
      </c>
      <c r="E134" s="208" t="s">
        <v>620</v>
      </c>
      <c r="F134" s="209" t="s">
        <v>621</v>
      </c>
      <c r="G134" s="210" t="s">
        <v>217</v>
      </c>
      <c r="H134" s="211">
        <v>7</v>
      </c>
      <c r="I134" s="212"/>
      <c r="J134" s="213">
        <f>ROUND(I134*H134,2)</f>
        <v>0</v>
      </c>
      <c r="K134" s="209" t="s">
        <v>3</v>
      </c>
      <c r="L134" s="214"/>
      <c r="M134" s="215" t="s">
        <v>3</v>
      </c>
      <c r="N134" s="216" t="s">
        <v>42</v>
      </c>
      <c r="O134" s="73"/>
      <c r="P134" s="175">
        <f>O134*H134</f>
        <v>0</v>
      </c>
      <c r="Q134" s="175">
        <v>0.0089999999999999993</v>
      </c>
      <c r="R134" s="175">
        <f>Q134*H134</f>
        <v>0.063</v>
      </c>
      <c r="S134" s="175">
        <v>0</v>
      </c>
      <c r="T134" s="17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77" t="s">
        <v>192</v>
      </c>
      <c r="AT134" s="177" t="s">
        <v>372</v>
      </c>
      <c r="AU134" s="177" t="s">
        <v>81</v>
      </c>
      <c r="AY134" s="20" t="s">
        <v>150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20" t="s">
        <v>79</v>
      </c>
      <c r="BK134" s="178">
        <f>ROUND(I134*H134,2)</f>
        <v>0</v>
      </c>
      <c r="BL134" s="20" t="s">
        <v>169</v>
      </c>
      <c r="BM134" s="177" t="s">
        <v>622</v>
      </c>
    </row>
    <row r="135" s="2" customFormat="1">
      <c r="A135" s="39"/>
      <c r="B135" s="40"/>
      <c r="C135" s="39"/>
      <c r="D135" s="179" t="s">
        <v>159</v>
      </c>
      <c r="E135" s="39"/>
      <c r="F135" s="180" t="s">
        <v>610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159</v>
      </c>
      <c r="AU135" s="20" t="s">
        <v>81</v>
      </c>
    </row>
    <row r="136" s="13" customFormat="1">
      <c r="A136" s="13"/>
      <c r="B136" s="192"/>
      <c r="C136" s="13"/>
      <c r="D136" s="179" t="s">
        <v>267</v>
      </c>
      <c r="E136" s="193" t="s">
        <v>3</v>
      </c>
      <c r="F136" s="194" t="s">
        <v>184</v>
      </c>
      <c r="G136" s="13"/>
      <c r="H136" s="195">
        <v>7</v>
      </c>
      <c r="I136" s="196"/>
      <c r="J136" s="13"/>
      <c r="K136" s="13"/>
      <c r="L136" s="192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267</v>
      </c>
      <c r="AU136" s="193" t="s">
        <v>81</v>
      </c>
      <c r="AV136" s="13" t="s">
        <v>81</v>
      </c>
      <c r="AW136" s="13" t="s">
        <v>33</v>
      </c>
      <c r="AX136" s="13" t="s">
        <v>79</v>
      </c>
      <c r="AY136" s="193" t="s">
        <v>150</v>
      </c>
    </row>
    <row r="137" s="2" customFormat="1" ht="16.5" customHeight="1">
      <c r="A137" s="39"/>
      <c r="B137" s="165"/>
      <c r="C137" s="207" t="s">
        <v>392</v>
      </c>
      <c r="D137" s="207" t="s">
        <v>372</v>
      </c>
      <c r="E137" s="208" t="s">
        <v>623</v>
      </c>
      <c r="F137" s="209" t="s">
        <v>624</v>
      </c>
      <c r="G137" s="210" t="s">
        <v>217</v>
      </c>
      <c r="H137" s="211">
        <v>5</v>
      </c>
      <c r="I137" s="212"/>
      <c r="J137" s="213">
        <f>ROUND(I137*H137,2)</f>
        <v>0</v>
      </c>
      <c r="K137" s="209" t="s">
        <v>3</v>
      </c>
      <c r="L137" s="214"/>
      <c r="M137" s="215" t="s">
        <v>3</v>
      </c>
      <c r="N137" s="216" t="s">
        <v>42</v>
      </c>
      <c r="O137" s="73"/>
      <c r="P137" s="175">
        <f>O137*H137</f>
        <v>0</v>
      </c>
      <c r="Q137" s="175">
        <v>0.0089999999999999993</v>
      </c>
      <c r="R137" s="175">
        <f>Q137*H137</f>
        <v>0.044999999999999998</v>
      </c>
      <c r="S137" s="175">
        <v>0</v>
      </c>
      <c r="T137" s="17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77" t="s">
        <v>192</v>
      </c>
      <c r="AT137" s="177" t="s">
        <v>372</v>
      </c>
      <c r="AU137" s="177" t="s">
        <v>81</v>
      </c>
      <c r="AY137" s="20" t="s">
        <v>150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20" t="s">
        <v>79</v>
      </c>
      <c r="BK137" s="178">
        <f>ROUND(I137*H137,2)</f>
        <v>0</v>
      </c>
      <c r="BL137" s="20" t="s">
        <v>169</v>
      </c>
      <c r="BM137" s="177" t="s">
        <v>625</v>
      </c>
    </row>
    <row r="138" s="2" customFormat="1">
      <c r="A138" s="39"/>
      <c r="B138" s="40"/>
      <c r="C138" s="39"/>
      <c r="D138" s="179" t="s">
        <v>159</v>
      </c>
      <c r="E138" s="39"/>
      <c r="F138" s="180" t="s">
        <v>610</v>
      </c>
      <c r="G138" s="39"/>
      <c r="H138" s="39"/>
      <c r="I138" s="181"/>
      <c r="J138" s="39"/>
      <c r="K138" s="39"/>
      <c r="L138" s="40"/>
      <c r="M138" s="182"/>
      <c r="N138" s="183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159</v>
      </c>
      <c r="AU138" s="20" t="s">
        <v>81</v>
      </c>
    </row>
    <row r="139" s="13" customFormat="1">
      <c r="A139" s="13"/>
      <c r="B139" s="192"/>
      <c r="C139" s="13"/>
      <c r="D139" s="179" t="s">
        <v>267</v>
      </c>
      <c r="E139" s="193" t="s">
        <v>3</v>
      </c>
      <c r="F139" s="194" t="s">
        <v>149</v>
      </c>
      <c r="G139" s="13"/>
      <c r="H139" s="195">
        <v>5</v>
      </c>
      <c r="I139" s="196"/>
      <c r="J139" s="13"/>
      <c r="K139" s="13"/>
      <c r="L139" s="192"/>
      <c r="M139" s="197"/>
      <c r="N139" s="198"/>
      <c r="O139" s="198"/>
      <c r="P139" s="198"/>
      <c r="Q139" s="198"/>
      <c r="R139" s="198"/>
      <c r="S139" s="198"/>
      <c r="T139" s="19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3" t="s">
        <v>267</v>
      </c>
      <c r="AU139" s="193" t="s">
        <v>81</v>
      </c>
      <c r="AV139" s="13" t="s">
        <v>81</v>
      </c>
      <c r="AW139" s="13" t="s">
        <v>33</v>
      </c>
      <c r="AX139" s="13" t="s">
        <v>79</v>
      </c>
      <c r="AY139" s="193" t="s">
        <v>150</v>
      </c>
    </row>
    <row r="140" s="2" customFormat="1" ht="16.5" customHeight="1">
      <c r="A140" s="39"/>
      <c r="B140" s="165"/>
      <c r="C140" s="207" t="s">
        <v>471</v>
      </c>
      <c r="D140" s="207" t="s">
        <v>372</v>
      </c>
      <c r="E140" s="208" t="s">
        <v>626</v>
      </c>
      <c r="F140" s="209" t="s">
        <v>627</v>
      </c>
      <c r="G140" s="210" t="s">
        <v>217</v>
      </c>
      <c r="H140" s="211">
        <v>9</v>
      </c>
      <c r="I140" s="212"/>
      <c r="J140" s="213">
        <f>ROUND(I140*H140,2)</f>
        <v>0</v>
      </c>
      <c r="K140" s="209" t="s">
        <v>3</v>
      </c>
      <c r="L140" s="214"/>
      <c r="M140" s="215" t="s">
        <v>3</v>
      </c>
      <c r="N140" s="216" t="s">
        <v>42</v>
      </c>
      <c r="O140" s="73"/>
      <c r="P140" s="175">
        <f>O140*H140</f>
        <v>0</v>
      </c>
      <c r="Q140" s="175">
        <v>0.0089999999999999993</v>
      </c>
      <c r="R140" s="175">
        <f>Q140*H140</f>
        <v>0.080999999999999989</v>
      </c>
      <c r="S140" s="175">
        <v>0</v>
      </c>
      <c r="T140" s="17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77" t="s">
        <v>192</v>
      </c>
      <c r="AT140" s="177" t="s">
        <v>372</v>
      </c>
      <c r="AU140" s="177" t="s">
        <v>81</v>
      </c>
      <c r="AY140" s="20" t="s">
        <v>150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20" t="s">
        <v>79</v>
      </c>
      <c r="BK140" s="178">
        <f>ROUND(I140*H140,2)</f>
        <v>0</v>
      </c>
      <c r="BL140" s="20" t="s">
        <v>169</v>
      </c>
      <c r="BM140" s="177" t="s">
        <v>628</v>
      </c>
    </row>
    <row r="141" s="2" customFormat="1">
      <c r="A141" s="39"/>
      <c r="B141" s="40"/>
      <c r="C141" s="39"/>
      <c r="D141" s="179" t="s">
        <v>159</v>
      </c>
      <c r="E141" s="39"/>
      <c r="F141" s="180" t="s">
        <v>610</v>
      </c>
      <c r="G141" s="39"/>
      <c r="H141" s="39"/>
      <c r="I141" s="181"/>
      <c r="J141" s="39"/>
      <c r="K141" s="39"/>
      <c r="L141" s="40"/>
      <c r="M141" s="182"/>
      <c r="N141" s="183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159</v>
      </c>
      <c r="AU141" s="20" t="s">
        <v>81</v>
      </c>
    </row>
    <row r="142" s="13" customFormat="1">
      <c r="A142" s="13"/>
      <c r="B142" s="192"/>
      <c r="C142" s="13"/>
      <c r="D142" s="179" t="s">
        <v>267</v>
      </c>
      <c r="E142" s="193" t="s">
        <v>3</v>
      </c>
      <c r="F142" s="194" t="s">
        <v>197</v>
      </c>
      <c r="G142" s="13"/>
      <c r="H142" s="195">
        <v>9</v>
      </c>
      <c r="I142" s="196"/>
      <c r="J142" s="13"/>
      <c r="K142" s="13"/>
      <c r="L142" s="192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267</v>
      </c>
      <c r="AU142" s="193" t="s">
        <v>81</v>
      </c>
      <c r="AV142" s="13" t="s">
        <v>81</v>
      </c>
      <c r="AW142" s="13" t="s">
        <v>33</v>
      </c>
      <c r="AX142" s="13" t="s">
        <v>79</v>
      </c>
      <c r="AY142" s="193" t="s">
        <v>150</v>
      </c>
    </row>
    <row r="143" s="2" customFormat="1" ht="33" customHeight="1">
      <c r="A143" s="39"/>
      <c r="B143" s="165"/>
      <c r="C143" s="166" t="s">
        <v>197</v>
      </c>
      <c r="D143" s="166" t="s">
        <v>153</v>
      </c>
      <c r="E143" s="167" t="s">
        <v>629</v>
      </c>
      <c r="F143" s="168" t="s">
        <v>630</v>
      </c>
      <c r="G143" s="169" t="s">
        <v>217</v>
      </c>
      <c r="H143" s="170">
        <v>11</v>
      </c>
      <c r="I143" s="171"/>
      <c r="J143" s="172">
        <f>ROUND(I143*H143,2)</f>
        <v>0</v>
      </c>
      <c r="K143" s="168" t="s">
        <v>262</v>
      </c>
      <c r="L143" s="40"/>
      <c r="M143" s="173" t="s">
        <v>3</v>
      </c>
      <c r="N143" s="174" t="s">
        <v>42</v>
      </c>
      <c r="O143" s="73"/>
      <c r="P143" s="175">
        <f>O143*H143</f>
        <v>0</v>
      </c>
      <c r="Q143" s="175">
        <v>5.8E-05</v>
      </c>
      <c r="R143" s="175">
        <f>Q143*H143</f>
        <v>0.000638</v>
      </c>
      <c r="S143" s="175">
        <v>0</v>
      </c>
      <c r="T143" s="17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7" t="s">
        <v>169</v>
      </c>
      <c r="AT143" s="177" t="s">
        <v>153</v>
      </c>
      <c r="AU143" s="177" t="s">
        <v>81</v>
      </c>
      <c r="AY143" s="20" t="s">
        <v>150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0" t="s">
        <v>79</v>
      </c>
      <c r="BK143" s="178">
        <f>ROUND(I143*H143,2)</f>
        <v>0</v>
      </c>
      <c r="BL143" s="20" t="s">
        <v>169</v>
      </c>
      <c r="BM143" s="177" t="s">
        <v>631</v>
      </c>
    </row>
    <row r="144" s="2" customFormat="1">
      <c r="A144" s="39"/>
      <c r="B144" s="40"/>
      <c r="C144" s="39"/>
      <c r="D144" s="179" t="s">
        <v>159</v>
      </c>
      <c r="E144" s="39"/>
      <c r="F144" s="180" t="s">
        <v>632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159</v>
      </c>
      <c r="AU144" s="20" t="s">
        <v>81</v>
      </c>
    </row>
    <row r="145" s="2" customFormat="1">
      <c r="A145" s="39"/>
      <c r="B145" s="40"/>
      <c r="C145" s="39"/>
      <c r="D145" s="190" t="s">
        <v>265</v>
      </c>
      <c r="E145" s="39"/>
      <c r="F145" s="191" t="s">
        <v>633</v>
      </c>
      <c r="G145" s="39"/>
      <c r="H145" s="39"/>
      <c r="I145" s="181"/>
      <c r="J145" s="39"/>
      <c r="K145" s="39"/>
      <c r="L145" s="40"/>
      <c r="M145" s="182"/>
      <c r="N145" s="183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265</v>
      </c>
      <c r="AU145" s="20" t="s">
        <v>81</v>
      </c>
    </row>
    <row r="146" s="13" customFormat="1">
      <c r="A146" s="13"/>
      <c r="B146" s="192"/>
      <c r="C146" s="13"/>
      <c r="D146" s="179" t="s">
        <v>267</v>
      </c>
      <c r="E146" s="193" t="s">
        <v>3</v>
      </c>
      <c r="F146" s="194" t="s">
        <v>562</v>
      </c>
      <c r="G146" s="13"/>
      <c r="H146" s="195">
        <v>11</v>
      </c>
      <c r="I146" s="196"/>
      <c r="J146" s="13"/>
      <c r="K146" s="13"/>
      <c r="L146" s="192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267</v>
      </c>
      <c r="AU146" s="193" t="s">
        <v>81</v>
      </c>
      <c r="AV146" s="13" t="s">
        <v>81</v>
      </c>
      <c r="AW146" s="13" t="s">
        <v>33</v>
      </c>
      <c r="AX146" s="13" t="s">
        <v>79</v>
      </c>
      <c r="AY146" s="193" t="s">
        <v>150</v>
      </c>
    </row>
    <row r="147" s="2" customFormat="1" ht="21.75" customHeight="1">
      <c r="A147" s="39"/>
      <c r="B147" s="165"/>
      <c r="C147" s="207" t="s">
        <v>202</v>
      </c>
      <c r="D147" s="207" t="s">
        <v>372</v>
      </c>
      <c r="E147" s="208" t="s">
        <v>634</v>
      </c>
      <c r="F147" s="209" t="s">
        <v>635</v>
      </c>
      <c r="G147" s="210" t="s">
        <v>217</v>
      </c>
      <c r="H147" s="211">
        <v>33</v>
      </c>
      <c r="I147" s="212"/>
      <c r="J147" s="213">
        <f>ROUND(I147*H147,2)</f>
        <v>0</v>
      </c>
      <c r="K147" s="209" t="s">
        <v>262</v>
      </c>
      <c r="L147" s="214"/>
      <c r="M147" s="215" t="s">
        <v>3</v>
      </c>
      <c r="N147" s="216" t="s">
        <v>42</v>
      </c>
      <c r="O147" s="73"/>
      <c r="P147" s="175">
        <f>O147*H147</f>
        <v>0</v>
      </c>
      <c r="Q147" s="175">
        <v>0.0058999999999999999</v>
      </c>
      <c r="R147" s="175">
        <f>Q147*H147</f>
        <v>0.19469999999999998</v>
      </c>
      <c r="S147" s="175">
        <v>0</v>
      </c>
      <c r="T147" s="17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177" t="s">
        <v>192</v>
      </c>
      <c r="AT147" s="177" t="s">
        <v>372</v>
      </c>
      <c r="AU147" s="177" t="s">
        <v>81</v>
      </c>
      <c r="AY147" s="20" t="s">
        <v>150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20" t="s">
        <v>79</v>
      </c>
      <c r="BK147" s="178">
        <f>ROUND(I147*H147,2)</f>
        <v>0</v>
      </c>
      <c r="BL147" s="20" t="s">
        <v>169</v>
      </c>
      <c r="BM147" s="177" t="s">
        <v>636</v>
      </c>
    </row>
    <row r="148" s="2" customFormat="1">
      <c r="A148" s="39"/>
      <c r="B148" s="40"/>
      <c r="C148" s="39"/>
      <c r="D148" s="179" t="s">
        <v>159</v>
      </c>
      <c r="E148" s="39"/>
      <c r="F148" s="180" t="s">
        <v>635</v>
      </c>
      <c r="G148" s="39"/>
      <c r="H148" s="39"/>
      <c r="I148" s="181"/>
      <c r="J148" s="39"/>
      <c r="K148" s="39"/>
      <c r="L148" s="40"/>
      <c r="M148" s="182"/>
      <c r="N148" s="183"/>
      <c r="O148" s="73"/>
      <c r="P148" s="73"/>
      <c r="Q148" s="73"/>
      <c r="R148" s="73"/>
      <c r="S148" s="73"/>
      <c r="T148" s="7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20" t="s">
        <v>159</v>
      </c>
      <c r="AU148" s="20" t="s">
        <v>81</v>
      </c>
    </row>
    <row r="149" s="13" customFormat="1">
      <c r="A149" s="13"/>
      <c r="B149" s="192"/>
      <c r="C149" s="13"/>
      <c r="D149" s="179" t="s">
        <v>267</v>
      </c>
      <c r="E149" s="193" t="s">
        <v>3</v>
      </c>
      <c r="F149" s="194" t="s">
        <v>637</v>
      </c>
      <c r="G149" s="13"/>
      <c r="H149" s="195">
        <v>33</v>
      </c>
      <c r="I149" s="196"/>
      <c r="J149" s="13"/>
      <c r="K149" s="13"/>
      <c r="L149" s="192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267</v>
      </c>
      <c r="AU149" s="193" t="s">
        <v>81</v>
      </c>
      <c r="AV149" s="13" t="s">
        <v>81</v>
      </c>
      <c r="AW149" s="13" t="s">
        <v>33</v>
      </c>
      <c r="AX149" s="13" t="s">
        <v>79</v>
      </c>
      <c r="AY149" s="193" t="s">
        <v>150</v>
      </c>
    </row>
    <row r="150" s="2" customFormat="1" ht="16.5" customHeight="1">
      <c r="A150" s="39"/>
      <c r="B150" s="165"/>
      <c r="C150" s="207" t="s">
        <v>208</v>
      </c>
      <c r="D150" s="207" t="s">
        <v>372</v>
      </c>
      <c r="E150" s="208" t="s">
        <v>638</v>
      </c>
      <c r="F150" s="209" t="s">
        <v>639</v>
      </c>
      <c r="G150" s="210" t="s">
        <v>217</v>
      </c>
      <c r="H150" s="211">
        <v>33</v>
      </c>
      <c r="I150" s="212"/>
      <c r="J150" s="213">
        <f>ROUND(I150*H150,2)</f>
        <v>0</v>
      </c>
      <c r="K150" s="209" t="s">
        <v>3</v>
      </c>
      <c r="L150" s="214"/>
      <c r="M150" s="215" t="s">
        <v>3</v>
      </c>
      <c r="N150" s="216" t="s">
        <v>42</v>
      </c>
      <c r="O150" s="73"/>
      <c r="P150" s="175">
        <f>O150*H150</f>
        <v>0</v>
      </c>
      <c r="Q150" s="175">
        <v>0.0059100000000000003</v>
      </c>
      <c r="R150" s="175">
        <f>Q150*H150</f>
        <v>0.19503000000000001</v>
      </c>
      <c r="S150" s="175">
        <v>0</v>
      </c>
      <c r="T150" s="17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77" t="s">
        <v>192</v>
      </c>
      <c r="AT150" s="177" t="s">
        <v>372</v>
      </c>
      <c r="AU150" s="177" t="s">
        <v>81</v>
      </c>
      <c r="AY150" s="20" t="s">
        <v>150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20" t="s">
        <v>79</v>
      </c>
      <c r="BK150" s="178">
        <f>ROUND(I150*H150,2)</f>
        <v>0</v>
      </c>
      <c r="BL150" s="20" t="s">
        <v>169</v>
      </c>
      <c r="BM150" s="177" t="s">
        <v>640</v>
      </c>
    </row>
    <row r="151" s="2" customFormat="1">
      <c r="A151" s="39"/>
      <c r="B151" s="40"/>
      <c r="C151" s="39"/>
      <c r="D151" s="179" t="s">
        <v>159</v>
      </c>
      <c r="E151" s="39"/>
      <c r="F151" s="180" t="s">
        <v>639</v>
      </c>
      <c r="G151" s="39"/>
      <c r="H151" s="39"/>
      <c r="I151" s="181"/>
      <c r="J151" s="39"/>
      <c r="K151" s="39"/>
      <c r="L151" s="40"/>
      <c r="M151" s="182"/>
      <c r="N151" s="183"/>
      <c r="O151" s="73"/>
      <c r="P151" s="73"/>
      <c r="Q151" s="73"/>
      <c r="R151" s="73"/>
      <c r="S151" s="73"/>
      <c r="T151" s="74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20" t="s">
        <v>159</v>
      </c>
      <c r="AU151" s="20" t="s">
        <v>81</v>
      </c>
    </row>
    <row r="152" s="13" customFormat="1">
      <c r="A152" s="13"/>
      <c r="B152" s="192"/>
      <c r="C152" s="13"/>
      <c r="D152" s="179" t="s">
        <v>267</v>
      </c>
      <c r="E152" s="193" t="s">
        <v>3</v>
      </c>
      <c r="F152" s="194" t="s">
        <v>637</v>
      </c>
      <c r="G152" s="13"/>
      <c r="H152" s="195">
        <v>33</v>
      </c>
      <c r="I152" s="196"/>
      <c r="J152" s="13"/>
      <c r="K152" s="13"/>
      <c r="L152" s="192"/>
      <c r="M152" s="197"/>
      <c r="N152" s="198"/>
      <c r="O152" s="198"/>
      <c r="P152" s="198"/>
      <c r="Q152" s="198"/>
      <c r="R152" s="198"/>
      <c r="S152" s="198"/>
      <c r="T152" s="19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3" t="s">
        <v>267</v>
      </c>
      <c r="AU152" s="193" t="s">
        <v>81</v>
      </c>
      <c r="AV152" s="13" t="s">
        <v>81</v>
      </c>
      <c r="AW152" s="13" t="s">
        <v>33</v>
      </c>
      <c r="AX152" s="13" t="s">
        <v>79</v>
      </c>
      <c r="AY152" s="193" t="s">
        <v>150</v>
      </c>
    </row>
    <row r="153" s="2" customFormat="1" ht="16.5" customHeight="1">
      <c r="A153" s="39"/>
      <c r="B153" s="165"/>
      <c r="C153" s="207" t="s">
        <v>9</v>
      </c>
      <c r="D153" s="207" t="s">
        <v>372</v>
      </c>
      <c r="E153" s="208" t="s">
        <v>641</v>
      </c>
      <c r="F153" s="209" t="s">
        <v>642</v>
      </c>
      <c r="G153" s="210" t="s">
        <v>217</v>
      </c>
      <c r="H153" s="211">
        <v>33</v>
      </c>
      <c r="I153" s="212"/>
      <c r="J153" s="213">
        <f>ROUND(I153*H153,2)</f>
        <v>0</v>
      </c>
      <c r="K153" s="209" t="s">
        <v>3</v>
      </c>
      <c r="L153" s="214"/>
      <c r="M153" s="215" t="s">
        <v>3</v>
      </c>
      <c r="N153" s="216" t="s">
        <v>42</v>
      </c>
      <c r="O153" s="73"/>
      <c r="P153" s="175">
        <f>O153*H153</f>
        <v>0</v>
      </c>
      <c r="Q153" s="175">
        <v>0.0059100000000000003</v>
      </c>
      <c r="R153" s="175">
        <f>Q153*H153</f>
        <v>0.19503000000000001</v>
      </c>
      <c r="S153" s="175">
        <v>0</v>
      </c>
      <c r="T153" s="17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77" t="s">
        <v>192</v>
      </c>
      <c r="AT153" s="177" t="s">
        <v>372</v>
      </c>
      <c r="AU153" s="177" t="s">
        <v>81</v>
      </c>
      <c r="AY153" s="20" t="s">
        <v>150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20" t="s">
        <v>79</v>
      </c>
      <c r="BK153" s="178">
        <f>ROUND(I153*H153,2)</f>
        <v>0</v>
      </c>
      <c r="BL153" s="20" t="s">
        <v>169</v>
      </c>
      <c r="BM153" s="177" t="s">
        <v>643</v>
      </c>
    </row>
    <row r="154" s="2" customFormat="1">
      <c r="A154" s="39"/>
      <c r="B154" s="40"/>
      <c r="C154" s="39"/>
      <c r="D154" s="179" t="s">
        <v>159</v>
      </c>
      <c r="E154" s="39"/>
      <c r="F154" s="180" t="s">
        <v>642</v>
      </c>
      <c r="G154" s="39"/>
      <c r="H154" s="39"/>
      <c r="I154" s="181"/>
      <c r="J154" s="39"/>
      <c r="K154" s="39"/>
      <c r="L154" s="40"/>
      <c r="M154" s="182"/>
      <c r="N154" s="183"/>
      <c r="O154" s="73"/>
      <c r="P154" s="73"/>
      <c r="Q154" s="73"/>
      <c r="R154" s="73"/>
      <c r="S154" s="73"/>
      <c r="T154" s="7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20" t="s">
        <v>159</v>
      </c>
      <c r="AU154" s="20" t="s">
        <v>81</v>
      </c>
    </row>
    <row r="155" s="13" customFormat="1">
      <c r="A155" s="13"/>
      <c r="B155" s="192"/>
      <c r="C155" s="13"/>
      <c r="D155" s="179" t="s">
        <v>267</v>
      </c>
      <c r="E155" s="193" t="s">
        <v>3</v>
      </c>
      <c r="F155" s="194" t="s">
        <v>637</v>
      </c>
      <c r="G155" s="13"/>
      <c r="H155" s="195">
        <v>33</v>
      </c>
      <c r="I155" s="196"/>
      <c r="J155" s="13"/>
      <c r="K155" s="13"/>
      <c r="L155" s="192"/>
      <c r="M155" s="197"/>
      <c r="N155" s="198"/>
      <c r="O155" s="198"/>
      <c r="P155" s="198"/>
      <c r="Q155" s="198"/>
      <c r="R155" s="198"/>
      <c r="S155" s="198"/>
      <c r="T155" s="19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3" t="s">
        <v>267</v>
      </c>
      <c r="AU155" s="193" t="s">
        <v>81</v>
      </c>
      <c r="AV155" s="13" t="s">
        <v>81</v>
      </c>
      <c r="AW155" s="13" t="s">
        <v>33</v>
      </c>
      <c r="AX155" s="13" t="s">
        <v>79</v>
      </c>
      <c r="AY155" s="193" t="s">
        <v>150</v>
      </c>
    </row>
    <row r="156" s="2" customFormat="1" ht="24.15" customHeight="1">
      <c r="A156" s="39"/>
      <c r="B156" s="165"/>
      <c r="C156" s="166" t="s">
        <v>330</v>
      </c>
      <c r="D156" s="166" t="s">
        <v>153</v>
      </c>
      <c r="E156" s="167" t="s">
        <v>644</v>
      </c>
      <c r="F156" s="168" t="s">
        <v>645</v>
      </c>
      <c r="G156" s="169" t="s">
        <v>217</v>
      </c>
      <c r="H156" s="170">
        <v>11</v>
      </c>
      <c r="I156" s="171"/>
      <c r="J156" s="172">
        <f>ROUND(I156*H156,2)</f>
        <v>0</v>
      </c>
      <c r="K156" s="168" t="s">
        <v>262</v>
      </c>
      <c r="L156" s="40"/>
      <c r="M156" s="173" t="s">
        <v>3</v>
      </c>
      <c r="N156" s="174" t="s">
        <v>42</v>
      </c>
      <c r="O156" s="73"/>
      <c r="P156" s="175">
        <f>O156*H156</f>
        <v>0</v>
      </c>
      <c r="Q156" s="175">
        <v>0.0020823999999999999</v>
      </c>
      <c r="R156" s="175">
        <f>Q156*H156</f>
        <v>0.0229064</v>
      </c>
      <c r="S156" s="175">
        <v>0</v>
      </c>
      <c r="T156" s="17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77" t="s">
        <v>169</v>
      </c>
      <c r="AT156" s="177" t="s">
        <v>153</v>
      </c>
      <c r="AU156" s="177" t="s">
        <v>81</v>
      </c>
      <c r="AY156" s="20" t="s">
        <v>150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20" t="s">
        <v>79</v>
      </c>
      <c r="BK156" s="178">
        <f>ROUND(I156*H156,2)</f>
        <v>0</v>
      </c>
      <c r="BL156" s="20" t="s">
        <v>169</v>
      </c>
      <c r="BM156" s="177" t="s">
        <v>646</v>
      </c>
    </row>
    <row r="157" s="2" customFormat="1">
      <c r="A157" s="39"/>
      <c r="B157" s="40"/>
      <c r="C157" s="39"/>
      <c r="D157" s="179" t="s">
        <v>159</v>
      </c>
      <c r="E157" s="39"/>
      <c r="F157" s="180" t="s">
        <v>647</v>
      </c>
      <c r="G157" s="39"/>
      <c r="H157" s="39"/>
      <c r="I157" s="181"/>
      <c r="J157" s="39"/>
      <c r="K157" s="39"/>
      <c r="L157" s="40"/>
      <c r="M157" s="182"/>
      <c r="N157" s="183"/>
      <c r="O157" s="73"/>
      <c r="P157" s="73"/>
      <c r="Q157" s="73"/>
      <c r="R157" s="73"/>
      <c r="S157" s="73"/>
      <c r="T157" s="7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20" t="s">
        <v>159</v>
      </c>
      <c r="AU157" s="20" t="s">
        <v>81</v>
      </c>
    </row>
    <row r="158" s="2" customFormat="1">
      <c r="A158" s="39"/>
      <c r="B158" s="40"/>
      <c r="C158" s="39"/>
      <c r="D158" s="190" t="s">
        <v>265</v>
      </c>
      <c r="E158" s="39"/>
      <c r="F158" s="191" t="s">
        <v>648</v>
      </c>
      <c r="G158" s="39"/>
      <c r="H158" s="39"/>
      <c r="I158" s="181"/>
      <c r="J158" s="39"/>
      <c r="K158" s="39"/>
      <c r="L158" s="40"/>
      <c r="M158" s="182"/>
      <c r="N158" s="183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265</v>
      </c>
      <c r="AU158" s="20" t="s">
        <v>81</v>
      </c>
    </row>
    <row r="159" s="13" customFormat="1">
      <c r="A159" s="13"/>
      <c r="B159" s="192"/>
      <c r="C159" s="13"/>
      <c r="D159" s="179" t="s">
        <v>267</v>
      </c>
      <c r="E159" s="193" t="s">
        <v>3</v>
      </c>
      <c r="F159" s="194" t="s">
        <v>562</v>
      </c>
      <c r="G159" s="13"/>
      <c r="H159" s="195">
        <v>11</v>
      </c>
      <c r="I159" s="196"/>
      <c r="J159" s="13"/>
      <c r="K159" s="13"/>
      <c r="L159" s="192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267</v>
      </c>
      <c r="AU159" s="193" t="s">
        <v>81</v>
      </c>
      <c r="AV159" s="13" t="s">
        <v>81</v>
      </c>
      <c r="AW159" s="13" t="s">
        <v>33</v>
      </c>
      <c r="AX159" s="13" t="s">
        <v>79</v>
      </c>
      <c r="AY159" s="193" t="s">
        <v>150</v>
      </c>
    </row>
    <row r="160" s="2" customFormat="1" ht="24.15" customHeight="1">
      <c r="A160" s="39"/>
      <c r="B160" s="165"/>
      <c r="C160" s="166" t="s">
        <v>433</v>
      </c>
      <c r="D160" s="166" t="s">
        <v>153</v>
      </c>
      <c r="E160" s="167" t="s">
        <v>649</v>
      </c>
      <c r="F160" s="168" t="s">
        <v>650</v>
      </c>
      <c r="G160" s="169" t="s">
        <v>217</v>
      </c>
      <c r="H160" s="170">
        <v>53</v>
      </c>
      <c r="I160" s="171"/>
      <c r="J160" s="172">
        <f>ROUND(I160*H160,2)</f>
        <v>0</v>
      </c>
      <c r="K160" s="168" t="s">
        <v>262</v>
      </c>
      <c r="L160" s="40"/>
      <c r="M160" s="173" t="s">
        <v>3</v>
      </c>
      <c r="N160" s="174" t="s">
        <v>42</v>
      </c>
      <c r="O160" s="73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77" t="s">
        <v>169</v>
      </c>
      <c r="AT160" s="177" t="s">
        <v>153</v>
      </c>
      <c r="AU160" s="177" t="s">
        <v>81</v>
      </c>
      <c r="AY160" s="20" t="s">
        <v>150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20" t="s">
        <v>79</v>
      </c>
      <c r="BK160" s="178">
        <f>ROUND(I160*H160,2)</f>
        <v>0</v>
      </c>
      <c r="BL160" s="20" t="s">
        <v>169</v>
      </c>
      <c r="BM160" s="177" t="s">
        <v>651</v>
      </c>
    </row>
    <row r="161" s="2" customFormat="1">
      <c r="A161" s="39"/>
      <c r="B161" s="40"/>
      <c r="C161" s="39"/>
      <c r="D161" s="179" t="s">
        <v>159</v>
      </c>
      <c r="E161" s="39"/>
      <c r="F161" s="180" t="s">
        <v>652</v>
      </c>
      <c r="G161" s="39"/>
      <c r="H161" s="39"/>
      <c r="I161" s="181"/>
      <c r="J161" s="39"/>
      <c r="K161" s="39"/>
      <c r="L161" s="40"/>
      <c r="M161" s="182"/>
      <c r="N161" s="18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159</v>
      </c>
      <c r="AU161" s="20" t="s">
        <v>81</v>
      </c>
    </row>
    <row r="162" s="2" customFormat="1">
      <c r="A162" s="39"/>
      <c r="B162" s="40"/>
      <c r="C162" s="39"/>
      <c r="D162" s="190" t="s">
        <v>265</v>
      </c>
      <c r="E162" s="39"/>
      <c r="F162" s="191" t="s">
        <v>653</v>
      </c>
      <c r="G162" s="39"/>
      <c r="H162" s="39"/>
      <c r="I162" s="181"/>
      <c r="J162" s="39"/>
      <c r="K162" s="39"/>
      <c r="L162" s="40"/>
      <c r="M162" s="182"/>
      <c r="N162" s="18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265</v>
      </c>
      <c r="AU162" s="20" t="s">
        <v>81</v>
      </c>
    </row>
    <row r="163" s="13" customFormat="1">
      <c r="A163" s="13"/>
      <c r="B163" s="192"/>
      <c r="C163" s="13"/>
      <c r="D163" s="179" t="s">
        <v>267</v>
      </c>
      <c r="E163" s="193" t="s">
        <v>3</v>
      </c>
      <c r="F163" s="194" t="s">
        <v>654</v>
      </c>
      <c r="G163" s="13"/>
      <c r="H163" s="195">
        <v>53</v>
      </c>
      <c r="I163" s="196"/>
      <c r="J163" s="13"/>
      <c r="K163" s="13"/>
      <c r="L163" s="192"/>
      <c r="M163" s="197"/>
      <c r="N163" s="198"/>
      <c r="O163" s="198"/>
      <c r="P163" s="198"/>
      <c r="Q163" s="198"/>
      <c r="R163" s="198"/>
      <c r="S163" s="198"/>
      <c r="T163" s="19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3" t="s">
        <v>267</v>
      </c>
      <c r="AU163" s="193" t="s">
        <v>81</v>
      </c>
      <c r="AV163" s="13" t="s">
        <v>81</v>
      </c>
      <c r="AW163" s="13" t="s">
        <v>33</v>
      </c>
      <c r="AX163" s="13" t="s">
        <v>79</v>
      </c>
      <c r="AY163" s="193" t="s">
        <v>150</v>
      </c>
    </row>
    <row r="164" s="2" customFormat="1" ht="16.5" customHeight="1">
      <c r="A164" s="39"/>
      <c r="B164" s="165"/>
      <c r="C164" s="207" t="s">
        <v>442</v>
      </c>
      <c r="D164" s="207" t="s">
        <v>372</v>
      </c>
      <c r="E164" s="208" t="s">
        <v>655</v>
      </c>
      <c r="F164" s="209" t="s">
        <v>656</v>
      </c>
      <c r="G164" s="210" t="s">
        <v>375</v>
      </c>
      <c r="H164" s="211">
        <v>2.9249999999999998</v>
      </c>
      <c r="I164" s="212"/>
      <c r="J164" s="213">
        <f>ROUND(I164*H164,2)</f>
        <v>0</v>
      </c>
      <c r="K164" s="209" t="s">
        <v>3</v>
      </c>
      <c r="L164" s="214"/>
      <c r="M164" s="215" t="s">
        <v>3</v>
      </c>
      <c r="N164" s="216" t="s">
        <v>42</v>
      </c>
      <c r="O164" s="73"/>
      <c r="P164" s="175">
        <f>O164*H164</f>
        <v>0</v>
      </c>
      <c r="Q164" s="175">
        <v>0.001</v>
      </c>
      <c r="R164" s="175">
        <f>Q164*H164</f>
        <v>0.0029250000000000001</v>
      </c>
      <c r="S164" s="175">
        <v>0</v>
      </c>
      <c r="T164" s="17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77" t="s">
        <v>192</v>
      </c>
      <c r="AT164" s="177" t="s">
        <v>372</v>
      </c>
      <c r="AU164" s="177" t="s">
        <v>81</v>
      </c>
      <c r="AY164" s="20" t="s">
        <v>150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20" t="s">
        <v>79</v>
      </c>
      <c r="BK164" s="178">
        <f>ROUND(I164*H164,2)</f>
        <v>0</v>
      </c>
      <c r="BL164" s="20" t="s">
        <v>169</v>
      </c>
      <c r="BM164" s="177" t="s">
        <v>657</v>
      </c>
    </row>
    <row r="165" s="2" customFormat="1">
      <c r="A165" s="39"/>
      <c r="B165" s="40"/>
      <c r="C165" s="39"/>
      <c r="D165" s="179" t="s">
        <v>159</v>
      </c>
      <c r="E165" s="39"/>
      <c r="F165" s="180" t="s">
        <v>656</v>
      </c>
      <c r="G165" s="39"/>
      <c r="H165" s="39"/>
      <c r="I165" s="181"/>
      <c r="J165" s="39"/>
      <c r="K165" s="39"/>
      <c r="L165" s="40"/>
      <c r="M165" s="182"/>
      <c r="N165" s="183"/>
      <c r="O165" s="73"/>
      <c r="P165" s="73"/>
      <c r="Q165" s="73"/>
      <c r="R165" s="73"/>
      <c r="S165" s="73"/>
      <c r="T165" s="74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20" t="s">
        <v>159</v>
      </c>
      <c r="AU165" s="20" t="s">
        <v>81</v>
      </c>
    </row>
    <row r="166" s="13" customFormat="1">
      <c r="A166" s="13"/>
      <c r="B166" s="192"/>
      <c r="C166" s="13"/>
      <c r="D166" s="179" t="s">
        <v>267</v>
      </c>
      <c r="E166" s="193" t="s">
        <v>3</v>
      </c>
      <c r="F166" s="194" t="s">
        <v>658</v>
      </c>
      <c r="G166" s="13"/>
      <c r="H166" s="195">
        <v>2.9249999999999998</v>
      </c>
      <c r="I166" s="196"/>
      <c r="J166" s="13"/>
      <c r="K166" s="13"/>
      <c r="L166" s="192"/>
      <c r="M166" s="197"/>
      <c r="N166" s="198"/>
      <c r="O166" s="198"/>
      <c r="P166" s="198"/>
      <c r="Q166" s="198"/>
      <c r="R166" s="198"/>
      <c r="S166" s="198"/>
      <c r="T166" s="19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3" t="s">
        <v>267</v>
      </c>
      <c r="AU166" s="193" t="s">
        <v>81</v>
      </c>
      <c r="AV166" s="13" t="s">
        <v>81</v>
      </c>
      <c r="AW166" s="13" t="s">
        <v>33</v>
      </c>
      <c r="AX166" s="13" t="s">
        <v>79</v>
      </c>
      <c r="AY166" s="193" t="s">
        <v>150</v>
      </c>
    </row>
    <row r="167" s="14" customFormat="1">
      <c r="A167" s="14"/>
      <c r="B167" s="200"/>
      <c r="C167" s="14"/>
      <c r="D167" s="179" t="s">
        <v>267</v>
      </c>
      <c r="E167" s="201" t="s">
        <v>3</v>
      </c>
      <c r="F167" s="202" t="s">
        <v>659</v>
      </c>
      <c r="G167" s="14"/>
      <c r="H167" s="201" t="s">
        <v>3</v>
      </c>
      <c r="I167" s="203"/>
      <c r="J167" s="14"/>
      <c r="K167" s="14"/>
      <c r="L167" s="200"/>
      <c r="M167" s="204"/>
      <c r="N167" s="205"/>
      <c r="O167" s="205"/>
      <c r="P167" s="205"/>
      <c r="Q167" s="205"/>
      <c r="R167" s="205"/>
      <c r="S167" s="205"/>
      <c r="T167" s="20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1" t="s">
        <v>267</v>
      </c>
      <c r="AU167" s="201" t="s">
        <v>81</v>
      </c>
      <c r="AV167" s="14" t="s">
        <v>79</v>
      </c>
      <c r="AW167" s="14" t="s">
        <v>33</v>
      </c>
      <c r="AX167" s="14" t="s">
        <v>71</v>
      </c>
      <c r="AY167" s="201" t="s">
        <v>150</v>
      </c>
    </row>
    <row r="168" s="2" customFormat="1" ht="24.15" customHeight="1">
      <c r="A168" s="39"/>
      <c r="B168" s="165"/>
      <c r="C168" s="166" t="s">
        <v>480</v>
      </c>
      <c r="D168" s="166" t="s">
        <v>153</v>
      </c>
      <c r="E168" s="167" t="s">
        <v>660</v>
      </c>
      <c r="F168" s="168" t="s">
        <v>661</v>
      </c>
      <c r="G168" s="169" t="s">
        <v>217</v>
      </c>
      <c r="H168" s="170">
        <v>53</v>
      </c>
      <c r="I168" s="171"/>
      <c r="J168" s="172">
        <f>ROUND(I168*H168,2)</f>
        <v>0</v>
      </c>
      <c r="K168" s="168" t="s">
        <v>3</v>
      </c>
      <c r="L168" s="40"/>
      <c r="M168" s="173" t="s">
        <v>3</v>
      </c>
      <c r="N168" s="174" t="s">
        <v>42</v>
      </c>
      <c r="O168" s="73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77" t="s">
        <v>169</v>
      </c>
      <c r="AT168" s="177" t="s">
        <v>153</v>
      </c>
      <c r="AU168" s="177" t="s">
        <v>81</v>
      </c>
      <c r="AY168" s="20" t="s">
        <v>150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20" t="s">
        <v>79</v>
      </c>
      <c r="BK168" s="178">
        <f>ROUND(I168*H168,2)</f>
        <v>0</v>
      </c>
      <c r="BL168" s="20" t="s">
        <v>169</v>
      </c>
      <c r="BM168" s="177" t="s">
        <v>662</v>
      </c>
    </row>
    <row r="169" s="2" customFormat="1">
      <c r="A169" s="39"/>
      <c r="B169" s="40"/>
      <c r="C169" s="39"/>
      <c r="D169" s="179" t="s">
        <v>159</v>
      </c>
      <c r="E169" s="39"/>
      <c r="F169" s="180" t="s">
        <v>661</v>
      </c>
      <c r="G169" s="39"/>
      <c r="H169" s="39"/>
      <c r="I169" s="181"/>
      <c r="J169" s="39"/>
      <c r="K169" s="39"/>
      <c r="L169" s="40"/>
      <c r="M169" s="182"/>
      <c r="N169" s="183"/>
      <c r="O169" s="73"/>
      <c r="P169" s="73"/>
      <c r="Q169" s="73"/>
      <c r="R169" s="73"/>
      <c r="S169" s="73"/>
      <c r="T169" s="74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20" t="s">
        <v>159</v>
      </c>
      <c r="AU169" s="20" t="s">
        <v>81</v>
      </c>
    </row>
    <row r="170" s="2" customFormat="1">
      <c r="A170" s="39"/>
      <c r="B170" s="40"/>
      <c r="C170" s="39"/>
      <c r="D170" s="179" t="s">
        <v>188</v>
      </c>
      <c r="E170" s="39"/>
      <c r="F170" s="184" t="s">
        <v>663</v>
      </c>
      <c r="G170" s="39"/>
      <c r="H170" s="39"/>
      <c r="I170" s="181"/>
      <c r="J170" s="39"/>
      <c r="K170" s="39"/>
      <c r="L170" s="40"/>
      <c r="M170" s="182"/>
      <c r="N170" s="183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188</v>
      </c>
      <c r="AU170" s="20" t="s">
        <v>81</v>
      </c>
    </row>
    <row r="171" s="13" customFormat="1">
      <c r="A171" s="13"/>
      <c r="B171" s="192"/>
      <c r="C171" s="13"/>
      <c r="D171" s="179" t="s">
        <v>267</v>
      </c>
      <c r="E171" s="193" t="s">
        <v>3</v>
      </c>
      <c r="F171" s="194" t="s">
        <v>654</v>
      </c>
      <c r="G171" s="13"/>
      <c r="H171" s="195">
        <v>53</v>
      </c>
      <c r="I171" s="196"/>
      <c r="J171" s="13"/>
      <c r="K171" s="13"/>
      <c r="L171" s="192"/>
      <c r="M171" s="197"/>
      <c r="N171" s="198"/>
      <c r="O171" s="198"/>
      <c r="P171" s="198"/>
      <c r="Q171" s="198"/>
      <c r="R171" s="198"/>
      <c r="S171" s="198"/>
      <c r="T171" s="19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3" t="s">
        <v>267</v>
      </c>
      <c r="AU171" s="193" t="s">
        <v>81</v>
      </c>
      <c r="AV171" s="13" t="s">
        <v>81</v>
      </c>
      <c r="AW171" s="13" t="s">
        <v>33</v>
      </c>
      <c r="AX171" s="13" t="s">
        <v>79</v>
      </c>
      <c r="AY171" s="193" t="s">
        <v>150</v>
      </c>
    </row>
    <row r="172" s="2" customFormat="1" ht="24.15" customHeight="1">
      <c r="A172" s="39"/>
      <c r="B172" s="165"/>
      <c r="C172" s="166" t="s">
        <v>336</v>
      </c>
      <c r="D172" s="166" t="s">
        <v>153</v>
      </c>
      <c r="E172" s="167" t="s">
        <v>664</v>
      </c>
      <c r="F172" s="168" t="s">
        <v>665</v>
      </c>
      <c r="G172" s="169" t="s">
        <v>233</v>
      </c>
      <c r="H172" s="170">
        <v>11</v>
      </c>
      <c r="I172" s="171"/>
      <c r="J172" s="172">
        <f>ROUND(I172*H172,2)</f>
        <v>0</v>
      </c>
      <c r="K172" s="168" t="s">
        <v>262</v>
      </c>
      <c r="L172" s="40"/>
      <c r="M172" s="173" t="s">
        <v>3</v>
      </c>
      <c r="N172" s="174" t="s">
        <v>42</v>
      </c>
      <c r="O172" s="73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77" t="s">
        <v>169</v>
      </c>
      <c r="AT172" s="177" t="s">
        <v>153</v>
      </c>
      <c r="AU172" s="177" t="s">
        <v>81</v>
      </c>
      <c r="AY172" s="20" t="s">
        <v>150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20" t="s">
        <v>79</v>
      </c>
      <c r="BK172" s="178">
        <f>ROUND(I172*H172,2)</f>
        <v>0</v>
      </c>
      <c r="BL172" s="20" t="s">
        <v>169</v>
      </c>
      <c r="BM172" s="177" t="s">
        <v>666</v>
      </c>
    </row>
    <row r="173" s="2" customFormat="1">
      <c r="A173" s="39"/>
      <c r="B173" s="40"/>
      <c r="C173" s="39"/>
      <c r="D173" s="179" t="s">
        <v>159</v>
      </c>
      <c r="E173" s="39"/>
      <c r="F173" s="180" t="s">
        <v>667</v>
      </c>
      <c r="G173" s="39"/>
      <c r="H173" s="39"/>
      <c r="I173" s="181"/>
      <c r="J173" s="39"/>
      <c r="K173" s="39"/>
      <c r="L173" s="40"/>
      <c r="M173" s="182"/>
      <c r="N173" s="183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159</v>
      </c>
      <c r="AU173" s="20" t="s">
        <v>81</v>
      </c>
    </row>
    <row r="174" s="2" customFormat="1">
      <c r="A174" s="39"/>
      <c r="B174" s="40"/>
      <c r="C174" s="39"/>
      <c r="D174" s="190" t="s">
        <v>265</v>
      </c>
      <c r="E174" s="39"/>
      <c r="F174" s="191" t="s">
        <v>668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265</v>
      </c>
      <c r="AU174" s="20" t="s">
        <v>81</v>
      </c>
    </row>
    <row r="175" s="13" customFormat="1">
      <c r="A175" s="13"/>
      <c r="B175" s="192"/>
      <c r="C175" s="13"/>
      <c r="D175" s="179" t="s">
        <v>267</v>
      </c>
      <c r="E175" s="193" t="s">
        <v>3</v>
      </c>
      <c r="F175" s="194" t="s">
        <v>669</v>
      </c>
      <c r="G175" s="13"/>
      <c r="H175" s="195">
        <v>11</v>
      </c>
      <c r="I175" s="196"/>
      <c r="J175" s="13"/>
      <c r="K175" s="13"/>
      <c r="L175" s="192"/>
      <c r="M175" s="197"/>
      <c r="N175" s="198"/>
      <c r="O175" s="198"/>
      <c r="P175" s="198"/>
      <c r="Q175" s="198"/>
      <c r="R175" s="198"/>
      <c r="S175" s="198"/>
      <c r="T175" s="19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3" t="s">
        <v>267</v>
      </c>
      <c r="AU175" s="193" t="s">
        <v>81</v>
      </c>
      <c r="AV175" s="13" t="s">
        <v>81</v>
      </c>
      <c r="AW175" s="13" t="s">
        <v>33</v>
      </c>
      <c r="AX175" s="13" t="s">
        <v>79</v>
      </c>
      <c r="AY175" s="193" t="s">
        <v>150</v>
      </c>
    </row>
    <row r="176" s="2" customFormat="1" ht="16.5" customHeight="1">
      <c r="A176" s="39"/>
      <c r="B176" s="165"/>
      <c r="C176" s="207" t="s">
        <v>344</v>
      </c>
      <c r="D176" s="207" t="s">
        <v>372</v>
      </c>
      <c r="E176" s="208" t="s">
        <v>670</v>
      </c>
      <c r="F176" s="209" t="s">
        <v>671</v>
      </c>
      <c r="G176" s="210" t="s">
        <v>324</v>
      </c>
      <c r="H176" s="211">
        <v>1.6499999999999999</v>
      </c>
      <c r="I176" s="212"/>
      <c r="J176" s="213">
        <f>ROUND(I176*H176,2)</f>
        <v>0</v>
      </c>
      <c r="K176" s="209" t="s">
        <v>262</v>
      </c>
      <c r="L176" s="214"/>
      <c r="M176" s="215" t="s">
        <v>3</v>
      </c>
      <c r="N176" s="216" t="s">
        <v>42</v>
      </c>
      <c r="O176" s="73"/>
      <c r="P176" s="175">
        <f>O176*H176</f>
        <v>0</v>
      </c>
      <c r="Q176" s="175">
        <v>0.20000000000000001</v>
      </c>
      <c r="R176" s="175">
        <f>Q176*H176</f>
        <v>0.33000000000000002</v>
      </c>
      <c r="S176" s="175">
        <v>0</v>
      </c>
      <c r="T176" s="17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177" t="s">
        <v>192</v>
      </c>
      <c r="AT176" s="177" t="s">
        <v>372</v>
      </c>
      <c r="AU176" s="177" t="s">
        <v>81</v>
      </c>
      <c r="AY176" s="20" t="s">
        <v>150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20" t="s">
        <v>79</v>
      </c>
      <c r="BK176" s="178">
        <f>ROUND(I176*H176,2)</f>
        <v>0</v>
      </c>
      <c r="BL176" s="20" t="s">
        <v>169</v>
      </c>
      <c r="BM176" s="177" t="s">
        <v>672</v>
      </c>
    </row>
    <row r="177" s="2" customFormat="1">
      <c r="A177" s="39"/>
      <c r="B177" s="40"/>
      <c r="C177" s="39"/>
      <c r="D177" s="179" t="s">
        <v>159</v>
      </c>
      <c r="E177" s="39"/>
      <c r="F177" s="180" t="s">
        <v>671</v>
      </c>
      <c r="G177" s="39"/>
      <c r="H177" s="39"/>
      <c r="I177" s="181"/>
      <c r="J177" s="39"/>
      <c r="K177" s="39"/>
      <c r="L177" s="40"/>
      <c r="M177" s="182"/>
      <c r="N177" s="183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159</v>
      </c>
      <c r="AU177" s="20" t="s">
        <v>81</v>
      </c>
    </row>
    <row r="178" s="13" customFormat="1">
      <c r="A178" s="13"/>
      <c r="B178" s="192"/>
      <c r="C178" s="13"/>
      <c r="D178" s="179" t="s">
        <v>267</v>
      </c>
      <c r="E178" s="193" t="s">
        <v>3</v>
      </c>
      <c r="F178" s="194" t="s">
        <v>673</v>
      </c>
      <c r="G178" s="13"/>
      <c r="H178" s="195">
        <v>1.6499999999999999</v>
      </c>
      <c r="I178" s="196"/>
      <c r="J178" s="13"/>
      <c r="K178" s="13"/>
      <c r="L178" s="192"/>
      <c r="M178" s="197"/>
      <c r="N178" s="198"/>
      <c r="O178" s="198"/>
      <c r="P178" s="198"/>
      <c r="Q178" s="198"/>
      <c r="R178" s="198"/>
      <c r="S178" s="198"/>
      <c r="T178" s="19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3" t="s">
        <v>267</v>
      </c>
      <c r="AU178" s="193" t="s">
        <v>81</v>
      </c>
      <c r="AV178" s="13" t="s">
        <v>81</v>
      </c>
      <c r="AW178" s="13" t="s">
        <v>33</v>
      </c>
      <c r="AX178" s="13" t="s">
        <v>79</v>
      </c>
      <c r="AY178" s="193" t="s">
        <v>150</v>
      </c>
    </row>
    <row r="179" s="2" customFormat="1" ht="16.5" customHeight="1">
      <c r="A179" s="39"/>
      <c r="B179" s="165"/>
      <c r="C179" s="166" t="s">
        <v>350</v>
      </c>
      <c r="D179" s="166" t="s">
        <v>153</v>
      </c>
      <c r="E179" s="167" t="s">
        <v>674</v>
      </c>
      <c r="F179" s="168" t="s">
        <v>675</v>
      </c>
      <c r="G179" s="169" t="s">
        <v>324</v>
      </c>
      <c r="H179" s="170">
        <v>0.152</v>
      </c>
      <c r="I179" s="171"/>
      <c r="J179" s="172">
        <f>ROUND(I179*H179,2)</f>
        <v>0</v>
      </c>
      <c r="K179" s="168" t="s">
        <v>262</v>
      </c>
      <c r="L179" s="40"/>
      <c r="M179" s="173" t="s">
        <v>3</v>
      </c>
      <c r="N179" s="174" t="s">
        <v>42</v>
      </c>
      <c r="O179" s="73"/>
      <c r="P179" s="175">
        <f>O179*H179</f>
        <v>0</v>
      </c>
      <c r="Q179" s="175">
        <v>0</v>
      </c>
      <c r="R179" s="175">
        <f>Q179*H179</f>
        <v>0</v>
      </c>
      <c r="S179" s="175">
        <v>0</v>
      </c>
      <c r="T179" s="17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77" t="s">
        <v>169</v>
      </c>
      <c r="AT179" s="177" t="s">
        <v>153</v>
      </c>
      <c r="AU179" s="177" t="s">
        <v>81</v>
      </c>
      <c r="AY179" s="20" t="s">
        <v>150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20" t="s">
        <v>79</v>
      </c>
      <c r="BK179" s="178">
        <f>ROUND(I179*H179,2)</f>
        <v>0</v>
      </c>
      <c r="BL179" s="20" t="s">
        <v>169</v>
      </c>
      <c r="BM179" s="177" t="s">
        <v>676</v>
      </c>
    </row>
    <row r="180" s="2" customFormat="1">
      <c r="A180" s="39"/>
      <c r="B180" s="40"/>
      <c r="C180" s="39"/>
      <c r="D180" s="179" t="s">
        <v>159</v>
      </c>
      <c r="E180" s="39"/>
      <c r="F180" s="180" t="s">
        <v>677</v>
      </c>
      <c r="G180" s="39"/>
      <c r="H180" s="39"/>
      <c r="I180" s="181"/>
      <c r="J180" s="39"/>
      <c r="K180" s="39"/>
      <c r="L180" s="40"/>
      <c r="M180" s="182"/>
      <c r="N180" s="18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159</v>
      </c>
      <c r="AU180" s="20" t="s">
        <v>81</v>
      </c>
    </row>
    <row r="181" s="2" customFormat="1">
      <c r="A181" s="39"/>
      <c r="B181" s="40"/>
      <c r="C181" s="39"/>
      <c r="D181" s="190" t="s">
        <v>265</v>
      </c>
      <c r="E181" s="39"/>
      <c r="F181" s="191" t="s">
        <v>678</v>
      </c>
      <c r="G181" s="39"/>
      <c r="H181" s="39"/>
      <c r="I181" s="181"/>
      <c r="J181" s="39"/>
      <c r="K181" s="39"/>
      <c r="L181" s="40"/>
      <c r="M181" s="182"/>
      <c r="N181" s="183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20" t="s">
        <v>265</v>
      </c>
      <c r="AU181" s="20" t="s">
        <v>81</v>
      </c>
    </row>
    <row r="182" s="13" customFormat="1">
      <c r="A182" s="13"/>
      <c r="B182" s="192"/>
      <c r="C182" s="13"/>
      <c r="D182" s="179" t="s">
        <v>267</v>
      </c>
      <c r="E182" s="193" t="s">
        <v>563</v>
      </c>
      <c r="F182" s="194" t="s">
        <v>679</v>
      </c>
      <c r="G182" s="13"/>
      <c r="H182" s="195">
        <v>0.152</v>
      </c>
      <c r="I182" s="196"/>
      <c r="J182" s="13"/>
      <c r="K182" s="13"/>
      <c r="L182" s="192"/>
      <c r="M182" s="197"/>
      <c r="N182" s="198"/>
      <c r="O182" s="198"/>
      <c r="P182" s="198"/>
      <c r="Q182" s="198"/>
      <c r="R182" s="198"/>
      <c r="S182" s="198"/>
      <c r="T182" s="19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3" t="s">
        <v>267</v>
      </c>
      <c r="AU182" s="193" t="s">
        <v>81</v>
      </c>
      <c r="AV182" s="13" t="s">
        <v>81</v>
      </c>
      <c r="AW182" s="13" t="s">
        <v>33</v>
      </c>
      <c r="AX182" s="13" t="s">
        <v>79</v>
      </c>
      <c r="AY182" s="193" t="s">
        <v>150</v>
      </c>
    </row>
    <row r="183" s="2" customFormat="1" ht="21.75" customHeight="1">
      <c r="A183" s="39"/>
      <c r="B183" s="165"/>
      <c r="C183" s="166" t="s">
        <v>357</v>
      </c>
      <c r="D183" s="166" t="s">
        <v>153</v>
      </c>
      <c r="E183" s="167" t="s">
        <v>680</v>
      </c>
      <c r="F183" s="168" t="s">
        <v>681</v>
      </c>
      <c r="G183" s="169" t="s">
        <v>324</v>
      </c>
      <c r="H183" s="170">
        <v>0.152</v>
      </c>
      <c r="I183" s="171"/>
      <c r="J183" s="172">
        <f>ROUND(I183*H183,2)</f>
        <v>0</v>
      </c>
      <c r="K183" s="168" t="s">
        <v>262</v>
      </c>
      <c r="L183" s="40"/>
      <c r="M183" s="173" t="s">
        <v>3</v>
      </c>
      <c r="N183" s="174" t="s">
        <v>42</v>
      </c>
      <c r="O183" s="73"/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77" t="s">
        <v>169</v>
      </c>
      <c r="AT183" s="177" t="s">
        <v>153</v>
      </c>
      <c r="AU183" s="177" t="s">
        <v>81</v>
      </c>
      <c r="AY183" s="20" t="s">
        <v>150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20" t="s">
        <v>79</v>
      </c>
      <c r="BK183" s="178">
        <f>ROUND(I183*H183,2)</f>
        <v>0</v>
      </c>
      <c r="BL183" s="20" t="s">
        <v>169</v>
      </c>
      <c r="BM183" s="177" t="s">
        <v>682</v>
      </c>
    </row>
    <row r="184" s="2" customFormat="1">
      <c r="A184" s="39"/>
      <c r="B184" s="40"/>
      <c r="C184" s="39"/>
      <c r="D184" s="179" t="s">
        <v>159</v>
      </c>
      <c r="E184" s="39"/>
      <c r="F184" s="180" t="s">
        <v>683</v>
      </c>
      <c r="G184" s="39"/>
      <c r="H184" s="39"/>
      <c r="I184" s="181"/>
      <c r="J184" s="39"/>
      <c r="K184" s="39"/>
      <c r="L184" s="40"/>
      <c r="M184" s="182"/>
      <c r="N184" s="183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20" t="s">
        <v>159</v>
      </c>
      <c r="AU184" s="20" t="s">
        <v>81</v>
      </c>
    </row>
    <row r="185" s="2" customFormat="1">
      <c r="A185" s="39"/>
      <c r="B185" s="40"/>
      <c r="C185" s="39"/>
      <c r="D185" s="190" t="s">
        <v>265</v>
      </c>
      <c r="E185" s="39"/>
      <c r="F185" s="191" t="s">
        <v>684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265</v>
      </c>
      <c r="AU185" s="20" t="s">
        <v>81</v>
      </c>
    </row>
    <row r="186" s="13" customFormat="1">
      <c r="A186" s="13"/>
      <c r="B186" s="192"/>
      <c r="C186" s="13"/>
      <c r="D186" s="179" t="s">
        <v>267</v>
      </c>
      <c r="E186" s="193" t="s">
        <v>3</v>
      </c>
      <c r="F186" s="194" t="s">
        <v>563</v>
      </c>
      <c r="G186" s="13"/>
      <c r="H186" s="195">
        <v>0.152</v>
      </c>
      <c r="I186" s="196"/>
      <c r="J186" s="13"/>
      <c r="K186" s="13"/>
      <c r="L186" s="192"/>
      <c r="M186" s="197"/>
      <c r="N186" s="198"/>
      <c r="O186" s="198"/>
      <c r="P186" s="198"/>
      <c r="Q186" s="198"/>
      <c r="R186" s="198"/>
      <c r="S186" s="198"/>
      <c r="T186" s="19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3" t="s">
        <v>267</v>
      </c>
      <c r="AU186" s="193" t="s">
        <v>81</v>
      </c>
      <c r="AV186" s="13" t="s">
        <v>81</v>
      </c>
      <c r="AW186" s="13" t="s">
        <v>33</v>
      </c>
      <c r="AX186" s="13" t="s">
        <v>79</v>
      </c>
      <c r="AY186" s="193" t="s">
        <v>150</v>
      </c>
    </row>
    <row r="187" s="2" customFormat="1" ht="24.15" customHeight="1">
      <c r="A187" s="39"/>
      <c r="B187" s="165"/>
      <c r="C187" s="166" t="s">
        <v>364</v>
      </c>
      <c r="D187" s="166" t="s">
        <v>153</v>
      </c>
      <c r="E187" s="167" t="s">
        <v>685</v>
      </c>
      <c r="F187" s="168" t="s">
        <v>686</v>
      </c>
      <c r="G187" s="169" t="s">
        <v>324</v>
      </c>
      <c r="H187" s="170">
        <v>0.30399999999999999</v>
      </c>
      <c r="I187" s="171"/>
      <c r="J187" s="172">
        <f>ROUND(I187*H187,2)</f>
        <v>0</v>
      </c>
      <c r="K187" s="168" t="s">
        <v>262</v>
      </c>
      <c r="L187" s="40"/>
      <c r="M187" s="173" t="s">
        <v>3</v>
      </c>
      <c r="N187" s="174" t="s">
        <v>42</v>
      </c>
      <c r="O187" s="73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177" t="s">
        <v>169</v>
      </c>
      <c r="AT187" s="177" t="s">
        <v>153</v>
      </c>
      <c r="AU187" s="177" t="s">
        <v>81</v>
      </c>
      <c r="AY187" s="20" t="s">
        <v>150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20" t="s">
        <v>79</v>
      </c>
      <c r="BK187" s="178">
        <f>ROUND(I187*H187,2)</f>
        <v>0</v>
      </c>
      <c r="BL187" s="20" t="s">
        <v>169</v>
      </c>
      <c r="BM187" s="177" t="s">
        <v>687</v>
      </c>
    </row>
    <row r="188" s="2" customFormat="1">
      <c r="A188" s="39"/>
      <c r="B188" s="40"/>
      <c r="C188" s="39"/>
      <c r="D188" s="179" t="s">
        <v>159</v>
      </c>
      <c r="E188" s="39"/>
      <c r="F188" s="180" t="s">
        <v>688</v>
      </c>
      <c r="G188" s="39"/>
      <c r="H188" s="39"/>
      <c r="I188" s="181"/>
      <c r="J188" s="39"/>
      <c r="K188" s="39"/>
      <c r="L188" s="40"/>
      <c r="M188" s="182"/>
      <c r="N188" s="183"/>
      <c r="O188" s="73"/>
      <c r="P188" s="73"/>
      <c r="Q188" s="73"/>
      <c r="R188" s="73"/>
      <c r="S188" s="73"/>
      <c r="T188" s="7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20" t="s">
        <v>159</v>
      </c>
      <c r="AU188" s="20" t="s">
        <v>81</v>
      </c>
    </row>
    <row r="189" s="2" customFormat="1">
      <c r="A189" s="39"/>
      <c r="B189" s="40"/>
      <c r="C189" s="39"/>
      <c r="D189" s="190" t="s">
        <v>265</v>
      </c>
      <c r="E189" s="39"/>
      <c r="F189" s="191" t="s">
        <v>689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265</v>
      </c>
      <c r="AU189" s="20" t="s">
        <v>81</v>
      </c>
    </row>
    <row r="190" s="13" customFormat="1">
      <c r="A190" s="13"/>
      <c r="B190" s="192"/>
      <c r="C190" s="13"/>
      <c r="D190" s="179" t="s">
        <v>267</v>
      </c>
      <c r="E190" s="193" t="s">
        <v>3</v>
      </c>
      <c r="F190" s="194" t="s">
        <v>690</v>
      </c>
      <c r="G190" s="13"/>
      <c r="H190" s="195">
        <v>0.30399999999999999</v>
      </c>
      <c r="I190" s="196"/>
      <c r="J190" s="13"/>
      <c r="K190" s="13"/>
      <c r="L190" s="192"/>
      <c r="M190" s="197"/>
      <c r="N190" s="198"/>
      <c r="O190" s="198"/>
      <c r="P190" s="198"/>
      <c r="Q190" s="198"/>
      <c r="R190" s="198"/>
      <c r="S190" s="198"/>
      <c r="T190" s="19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3" t="s">
        <v>267</v>
      </c>
      <c r="AU190" s="193" t="s">
        <v>81</v>
      </c>
      <c r="AV190" s="13" t="s">
        <v>81</v>
      </c>
      <c r="AW190" s="13" t="s">
        <v>33</v>
      </c>
      <c r="AX190" s="13" t="s">
        <v>79</v>
      </c>
      <c r="AY190" s="193" t="s">
        <v>150</v>
      </c>
    </row>
    <row r="191" s="14" customFormat="1">
      <c r="A191" s="14"/>
      <c r="B191" s="200"/>
      <c r="C191" s="14"/>
      <c r="D191" s="179" t="s">
        <v>267</v>
      </c>
      <c r="E191" s="201" t="s">
        <v>3</v>
      </c>
      <c r="F191" s="202" t="s">
        <v>691</v>
      </c>
      <c r="G191" s="14"/>
      <c r="H191" s="201" t="s">
        <v>3</v>
      </c>
      <c r="I191" s="203"/>
      <c r="J191" s="14"/>
      <c r="K191" s="14"/>
      <c r="L191" s="200"/>
      <c r="M191" s="204"/>
      <c r="N191" s="205"/>
      <c r="O191" s="205"/>
      <c r="P191" s="205"/>
      <c r="Q191" s="205"/>
      <c r="R191" s="205"/>
      <c r="S191" s="205"/>
      <c r="T191" s="20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1" t="s">
        <v>267</v>
      </c>
      <c r="AU191" s="201" t="s">
        <v>81</v>
      </c>
      <c r="AV191" s="14" t="s">
        <v>79</v>
      </c>
      <c r="AW191" s="14" t="s">
        <v>33</v>
      </c>
      <c r="AX191" s="14" t="s">
        <v>71</v>
      </c>
      <c r="AY191" s="201" t="s">
        <v>150</v>
      </c>
    </row>
    <row r="192" s="12" customFormat="1" ht="22.8" customHeight="1">
      <c r="A192" s="12"/>
      <c r="B192" s="152"/>
      <c r="C192" s="12"/>
      <c r="D192" s="153" t="s">
        <v>70</v>
      </c>
      <c r="E192" s="163" t="s">
        <v>165</v>
      </c>
      <c r="F192" s="163" t="s">
        <v>414</v>
      </c>
      <c r="G192" s="12"/>
      <c r="H192" s="12"/>
      <c r="I192" s="155"/>
      <c r="J192" s="164">
        <f>BK192</f>
        <v>0</v>
      </c>
      <c r="K192" s="12"/>
      <c r="L192" s="152"/>
      <c r="M192" s="157"/>
      <c r="N192" s="158"/>
      <c r="O192" s="158"/>
      <c r="P192" s="159">
        <f>SUM(P193:P200)</f>
        <v>0</v>
      </c>
      <c r="Q192" s="158"/>
      <c r="R192" s="159">
        <f>SUM(R193:R200)</f>
        <v>0.23524160000000002</v>
      </c>
      <c r="S192" s="158"/>
      <c r="T192" s="160">
        <f>SUM(T193:T200)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3" t="s">
        <v>79</v>
      </c>
      <c r="AT192" s="161" t="s">
        <v>70</v>
      </c>
      <c r="AU192" s="161" t="s">
        <v>79</v>
      </c>
      <c r="AY192" s="153" t="s">
        <v>150</v>
      </c>
      <c r="BK192" s="162">
        <f>SUM(BK193:BK200)</f>
        <v>0</v>
      </c>
    </row>
    <row r="193" s="2" customFormat="1" ht="24.15" customHeight="1">
      <c r="A193" s="39"/>
      <c r="B193" s="165"/>
      <c r="C193" s="166" t="s">
        <v>450</v>
      </c>
      <c r="D193" s="166" t="s">
        <v>153</v>
      </c>
      <c r="E193" s="167" t="s">
        <v>692</v>
      </c>
      <c r="F193" s="168" t="s">
        <v>693</v>
      </c>
      <c r="G193" s="169" t="s">
        <v>317</v>
      </c>
      <c r="H193" s="170">
        <v>230</v>
      </c>
      <c r="I193" s="171"/>
      <c r="J193" s="172">
        <f>ROUND(I193*H193,2)</f>
        <v>0</v>
      </c>
      <c r="K193" s="168" t="s">
        <v>262</v>
      </c>
      <c r="L193" s="40"/>
      <c r="M193" s="173" t="s">
        <v>3</v>
      </c>
      <c r="N193" s="174" t="s">
        <v>42</v>
      </c>
      <c r="O193" s="73"/>
      <c r="P193" s="175">
        <f>O193*H193</f>
        <v>0</v>
      </c>
      <c r="Q193" s="175">
        <v>0.0010120000000000001</v>
      </c>
      <c r="R193" s="175">
        <f>Q193*H193</f>
        <v>0.23276000000000002</v>
      </c>
      <c r="S193" s="175">
        <v>0</v>
      </c>
      <c r="T193" s="17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77" t="s">
        <v>169</v>
      </c>
      <c r="AT193" s="177" t="s">
        <v>153</v>
      </c>
      <c r="AU193" s="177" t="s">
        <v>81</v>
      </c>
      <c r="AY193" s="20" t="s">
        <v>150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20" t="s">
        <v>79</v>
      </c>
      <c r="BK193" s="178">
        <f>ROUND(I193*H193,2)</f>
        <v>0</v>
      </c>
      <c r="BL193" s="20" t="s">
        <v>169</v>
      </c>
      <c r="BM193" s="177" t="s">
        <v>694</v>
      </c>
    </row>
    <row r="194" s="2" customFormat="1">
      <c r="A194" s="39"/>
      <c r="B194" s="40"/>
      <c r="C194" s="39"/>
      <c r="D194" s="179" t="s">
        <v>159</v>
      </c>
      <c r="E194" s="39"/>
      <c r="F194" s="180" t="s">
        <v>695</v>
      </c>
      <c r="G194" s="39"/>
      <c r="H194" s="39"/>
      <c r="I194" s="181"/>
      <c r="J194" s="39"/>
      <c r="K194" s="39"/>
      <c r="L194" s="40"/>
      <c r="M194" s="182"/>
      <c r="N194" s="183"/>
      <c r="O194" s="73"/>
      <c r="P194" s="73"/>
      <c r="Q194" s="73"/>
      <c r="R194" s="73"/>
      <c r="S194" s="73"/>
      <c r="T194" s="7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20" t="s">
        <v>159</v>
      </c>
      <c r="AU194" s="20" t="s">
        <v>81</v>
      </c>
    </row>
    <row r="195" s="2" customFormat="1">
      <c r="A195" s="39"/>
      <c r="B195" s="40"/>
      <c r="C195" s="39"/>
      <c r="D195" s="190" t="s">
        <v>265</v>
      </c>
      <c r="E195" s="39"/>
      <c r="F195" s="191" t="s">
        <v>696</v>
      </c>
      <c r="G195" s="39"/>
      <c r="H195" s="39"/>
      <c r="I195" s="181"/>
      <c r="J195" s="39"/>
      <c r="K195" s="39"/>
      <c r="L195" s="40"/>
      <c r="M195" s="182"/>
      <c r="N195" s="183"/>
      <c r="O195" s="73"/>
      <c r="P195" s="73"/>
      <c r="Q195" s="73"/>
      <c r="R195" s="73"/>
      <c r="S195" s="73"/>
      <c r="T195" s="7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20" t="s">
        <v>265</v>
      </c>
      <c r="AU195" s="20" t="s">
        <v>81</v>
      </c>
    </row>
    <row r="196" s="13" customFormat="1">
      <c r="A196" s="13"/>
      <c r="B196" s="192"/>
      <c r="C196" s="13"/>
      <c r="D196" s="179" t="s">
        <v>267</v>
      </c>
      <c r="E196" s="193" t="s">
        <v>3</v>
      </c>
      <c r="F196" s="194" t="s">
        <v>697</v>
      </c>
      <c r="G196" s="13"/>
      <c r="H196" s="195">
        <v>230</v>
      </c>
      <c r="I196" s="196"/>
      <c r="J196" s="13"/>
      <c r="K196" s="13"/>
      <c r="L196" s="192"/>
      <c r="M196" s="197"/>
      <c r="N196" s="198"/>
      <c r="O196" s="198"/>
      <c r="P196" s="198"/>
      <c r="Q196" s="198"/>
      <c r="R196" s="198"/>
      <c r="S196" s="198"/>
      <c r="T196" s="19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3" t="s">
        <v>267</v>
      </c>
      <c r="AU196" s="193" t="s">
        <v>81</v>
      </c>
      <c r="AV196" s="13" t="s">
        <v>81</v>
      </c>
      <c r="AW196" s="13" t="s">
        <v>33</v>
      </c>
      <c r="AX196" s="13" t="s">
        <v>79</v>
      </c>
      <c r="AY196" s="193" t="s">
        <v>150</v>
      </c>
    </row>
    <row r="197" s="2" customFormat="1" ht="24.15" customHeight="1">
      <c r="A197" s="39"/>
      <c r="B197" s="165"/>
      <c r="C197" s="166" t="s">
        <v>458</v>
      </c>
      <c r="D197" s="166" t="s">
        <v>153</v>
      </c>
      <c r="E197" s="167" t="s">
        <v>698</v>
      </c>
      <c r="F197" s="168" t="s">
        <v>699</v>
      </c>
      <c r="G197" s="169" t="s">
        <v>317</v>
      </c>
      <c r="H197" s="170">
        <v>1</v>
      </c>
      <c r="I197" s="171"/>
      <c r="J197" s="172">
        <f>ROUND(I197*H197,2)</f>
        <v>0</v>
      </c>
      <c r="K197" s="168" t="s">
        <v>262</v>
      </c>
      <c r="L197" s="40"/>
      <c r="M197" s="173" t="s">
        <v>3</v>
      </c>
      <c r="N197" s="174" t="s">
        <v>42</v>
      </c>
      <c r="O197" s="73"/>
      <c r="P197" s="175">
        <f>O197*H197</f>
        <v>0</v>
      </c>
      <c r="Q197" s="175">
        <v>0.0024816</v>
      </c>
      <c r="R197" s="175">
        <f>Q197*H197</f>
        <v>0.0024816</v>
      </c>
      <c r="S197" s="175">
        <v>0</v>
      </c>
      <c r="T197" s="17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177" t="s">
        <v>169</v>
      </c>
      <c r="AT197" s="177" t="s">
        <v>153</v>
      </c>
      <c r="AU197" s="177" t="s">
        <v>81</v>
      </c>
      <c r="AY197" s="20" t="s">
        <v>150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20" t="s">
        <v>79</v>
      </c>
      <c r="BK197" s="178">
        <f>ROUND(I197*H197,2)</f>
        <v>0</v>
      </c>
      <c r="BL197" s="20" t="s">
        <v>169</v>
      </c>
      <c r="BM197" s="177" t="s">
        <v>700</v>
      </c>
    </row>
    <row r="198" s="2" customFormat="1">
      <c r="A198" s="39"/>
      <c r="B198" s="40"/>
      <c r="C198" s="39"/>
      <c r="D198" s="179" t="s">
        <v>159</v>
      </c>
      <c r="E198" s="39"/>
      <c r="F198" s="180" t="s">
        <v>701</v>
      </c>
      <c r="G198" s="39"/>
      <c r="H198" s="39"/>
      <c r="I198" s="181"/>
      <c r="J198" s="39"/>
      <c r="K198" s="39"/>
      <c r="L198" s="40"/>
      <c r="M198" s="182"/>
      <c r="N198" s="183"/>
      <c r="O198" s="73"/>
      <c r="P198" s="73"/>
      <c r="Q198" s="73"/>
      <c r="R198" s="73"/>
      <c r="S198" s="73"/>
      <c r="T198" s="74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20" t="s">
        <v>159</v>
      </c>
      <c r="AU198" s="20" t="s">
        <v>81</v>
      </c>
    </row>
    <row r="199" s="2" customFormat="1">
      <c r="A199" s="39"/>
      <c r="B199" s="40"/>
      <c r="C199" s="39"/>
      <c r="D199" s="190" t="s">
        <v>265</v>
      </c>
      <c r="E199" s="39"/>
      <c r="F199" s="191" t="s">
        <v>702</v>
      </c>
      <c r="G199" s="39"/>
      <c r="H199" s="39"/>
      <c r="I199" s="181"/>
      <c r="J199" s="39"/>
      <c r="K199" s="39"/>
      <c r="L199" s="40"/>
      <c r="M199" s="182"/>
      <c r="N199" s="183"/>
      <c r="O199" s="73"/>
      <c r="P199" s="73"/>
      <c r="Q199" s="73"/>
      <c r="R199" s="73"/>
      <c r="S199" s="73"/>
      <c r="T199" s="7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20" t="s">
        <v>265</v>
      </c>
      <c r="AU199" s="20" t="s">
        <v>81</v>
      </c>
    </row>
    <row r="200" s="13" customFormat="1">
      <c r="A200" s="13"/>
      <c r="B200" s="192"/>
      <c r="C200" s="13"/>
      <c r="D200" s="179" t="s">
        <v>267</v>
      </c>
      <c r="E200" s="193" t="s">
        <v>3</v>
      </c>
      <c r="F200" s="194" t="s">
        <v>79</v>
      </c>
      <c r="G200" s="13"/>
      <c r="H200" s="195">
        <v>1</v>
      </c>
      <c r="I200" s="196"/>
      <c r="J200" s="13"/>
      <c r="K200" s="13"/>
      <c r="L200" s="192"/>
      <c r="M200" s="197"/>
      <c r="N200" s="198"/>
      <c r="O200" s="198"/>
      <c r="P200" s="198"/>
      <c r="Q200" s="198"/>
      <c r="R200" s="198"/>
      <c r="S200" s="198"/>
      <c r="T200" s="19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3" t="s">
        <v>267</v>
      </c>
      <c r="AU200" s="193" t="s">
        <v>81</v>
      </c>
      <c r="AV200" s="13" t="s">
        <v>81</v>
      </c>
      <c r="AW200" s="13" t="s">
        <v>33</v>
      </c>
      <c r="AX200" s="13" t="s">
        <v>79</v>
      </c>
      <c r="AY200" s="193" t="s">
        <v>150</v>
      </c>
    </row>
    <row r="201" s="12" customFormat="1" ht="22.8" customHeight="1">
      <c r="A201" s="12"/>
      <c r="B201" s="152"/>
      <c r="C201" s="12"/>
      <c r="D201" s="153" t="s">
        <v>70</v>
      </c>
      <c r="E201" s="163" t="s">
        <v>703</v>
      </c>
      <c r="F201" s="163" t="s">
        <v>704</v>
      </c>
      <c r="G201" s="12"/>
      <c r="H201" s="12"/>
      <c r="I201" s="155"/>
      <c r="J201" s="164">
        <f>BK201</f>
        <v>0</v>
      </c>
      <c r="K201" s="12"/>
      <c r="L201" s="152"/>
      <c r="M201" s="157"/>
      <c r="N201" s="158"/>
      <c r="O201" s="158"/>
      <c r="P201" s="159">
        <f>SUM(P202:P204)</f>
        <v>0</v>
      </c>
      <c r="Q201" s="158"/>
      <c r="R201" s="159">
        <f>SUM(R202:R204)</f>
        <v>0</v>
      </c>
      <c r="S201" s="158"/>
      <c r="T201" s="160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3" t="s">
        <v>79</v>
      </c>
      <c r="AT201" s="161" t="s">
        <v>70</v>
      </c>
      <c r="AU201" s="161" t="s">
        <v>79</v>
      </c>
      <c r="AY201" s="153" t="s">
        <v>150</v>
      </c>
      <c r="BK201" s="162">
        <f>SUM(BK202:BK204)</f>
        <v>0</v>
      </c>
    </row>
    <row r="202" s="2" customFormat="1" ht="24.15" customHeight="1">
      <c r="A202" s="39"/>
      <c r="B202" s="165"/>
      <c r="C202" s="166" t="s">
        <v>371</v>
      </c>
      <c r="D202" s="166" t="s">
        <v>153</v>
      </c>
      <c r="E202" s="167" t="s">
        <v>705</v>
      </c>
      <c r="F202" s="168" t="s">
        <v>706</v>
      </c>
      <c r="G202" s="169" t="s">
        <v>538</v>
      </c>
      <c r="H202" s="170">
        <v>3.0499999999999998</v>
      </c>
      <c r="I202" s="171"/>
      <c r="J202" s="172">
        <f>ROUND(I202*H202,2)</f>
        <v>0</v>
      </c>
      <c r="K202" s="168" t="s">
        <v>262</v>
      </c>
      <c r="L202" s="40"/>
      <c r="M202" s="173" t="s">
        <v>3</v>
      </c>
      <c r="N202" s="174" t="s">
        <v>42</v>
      </c>
      <c r="O202" s="73"/>
      <c r="P202" s="175">
        <f>O202*H202</f>
        <v>0</v>
      </c>
      <c r="Q202" s="175">
        <v>0</v>
      </c>
      <c r="R202" s="175">
        <f>Q202*H202</f>
        <v>0</v>
      </c>
      <c r="S202" s="175">
        <v>0</v>
      </c>
      <c r="T202" s="17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77" t="s">
        <v>169</v>
      </c>
      <c r="AT202" s="177" t="s">
        <v>153</v>
      </c>
      <c r="AU202" s="177" t="s">
        <v>81</v>
      </c>
      <c r="AY202" s="20" t="s">
        <v>150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20" t="s">
        <v>79</v>
      </c>
      <c r="BK202" s="178">
        <f>ROUND(I202*H202,2)</f>
        <v>0</v>
      </c>
      <c r="BL202" s="20" t="s">
        <v>169</v>
      </c>
      <c r="BM202" s="177" t="s">
        <v>707</v>
      </c>
    </row>
    <row r="203" s="2" customFormat="1">
      <c r="A203" s="39"/>
      <c r="B203" s="40"/>
      <c r="C203" s="39"/>
      <c r="D203" s="179" t="s">
        <v>159</v>
      </c>
      <c r="E203" s="39"/>
      <c r="F203" s="180" t="s">
        <v>708</v>
      </c>
      <c r="G203" s="39"/>
      <c r="H203" s="39"/>
      <c r="I203" s="181"/>
      <c r="J203" s="39"/>
      <c r="K203" s="39"/>
      <c r="L203" s="40"/>
      <c r="M203" s="182"/>
      <c r="N203" s="183"/>
      <c r="O203" s="73"/>
      <c r="P203" s="73"/>
      <c r="Q203" s="73"/>
      <c r="R203" s="73"/>
      <c r="S203" s="73"/>
      <c r="T203" s="7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20" t="s">
        <v>159</v>
      </c>
      <c r="AU203" s="20" t="s">
        <v>81</v>
      </c>
    </row>
    <row r="204" s="2" customFormat="1">
      <c r="A204" s="39"/>
      <c r="B204" s="40"/>
      <c r="C204" s="39"/>
      <c r="D204" s="190" t="s">
        <v>265</v>
      </c>
      <c r="E204" s="39"/>
      <c r="F204" s="191" t="s">
        <v>709</v>
      </c>
      <c r="G204" s="39"/>
      <c r="H204" s="39"/>
      <c r="I204" s="181"/>
      <c r="J204" s="39"/>
      <c r="K204" s="39"/>
      <c r="L204" s="40"/>
      <c r="M204" s="185"/>
      <c r="N204" s="186"/>
      <c r="O204" s="187"/>
      <c r="P204" s="187"/>
      <c r="Q204" s="187"/>
      <c r="R204" s="187"/>
      <c r="S204" s="187"/>
      <c r="T204" s="188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265</v>
      </c>
      <c r="AU204" s="20" t="s">
        <v>81</v>
      </c>
    </row>
    <row r="205" s="2" customFormat="1" ht="6.96" customHeight="1">
      <c r="A205" s="39"/>
      <c r="B205" s="56"/>
      <c r="C205" s="57"/>
      <c r="D205" s="57"/>
      <c r="E205" s="57"/>
      <c r="F205" s="57"/>
      <c r="G205" s="57"/>
      <c r="H205" s="57"/>
      <c r="I205" s="57"/>
      <c r="J205" s="57"/>
      <c r="K205" s="57"/>
      <c r="L205" s="40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autoFilter ref="C82:K20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183101221"/>
    <hyperlink ref="F95" r:id="rId2" display="https://podminky.urs.cz/item/CS_URS_2024_01/183105114"/>
    <hyperlink ref="F99" r:id="rId3" display="https://podminky.urs.cz/item/CS_URS_2024_01/184102114"/>
    <hyperlink ref="F120" r:id="rId4" display="https://podminky.urs.cz/item/CS_URS_2024_01/184102211"/>
    <hyperlink ref="F145" r:id="rId5" display="https://podminky.urs.cz/item/CS_URS_2024_01/184215133"/>
    <hyperlink ref="F158" r:id="rId6" display="https://podminky.urs.cz/item/CS_URS_2024_01/184813121"/>
    <hyperlink ref="F162" r:id="rId7" display="https://podminky.urs.cz/item/CS_URS_2024_01/184816111"/>
    <hyperlink ref="F174" r:id="rId8" display="https://podminky.urs.cz/item/CS_URS_2024_01/184911432"/>
    <hyperlink ref="F181" r:id="rId9" display="https://podminky.urs.cz/item/CS_URS_2024_01/185804311"/>
    <hyperlink ref="F185" r:id="rId10" display="https://podminky.urs.cz/item/CS_URS_2024_01/185851121"/>
    <hyperlink ref="F189" r:id="rId11" display="https://podminky.urs.cz/item/CS_URS_2024_01/185851129"/>
    <hyperlink ref="F195" r:id="rId12" display="https://podminky.urs.cz/item/CS_URS_2024_01/348951250"/>
    <hyperlink ref="F199" r:id="rId13" display="https://podminky.urs.cz/item/CS_URS_2024_01/348952261"/>
    <hyperlink ref="F204" r:id="rId14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  <c r="AZ2" s="189" t="s">
        <v>562</v>
      </c>
      <c r="BA2" s="189" t="s">
        <v>3</v>
      </c>
      <c r="BB2" s="189" t="s">
        <v>3</v>
      </c>
      <c r="BC2" s="189" t="s">
        <v>208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710</v>
      </c>
      <c r="BA3" s="189" t="s">
        <v>3</v>
      </c>
      <c r="BB3" s="189" t="s">
        <v>3</v>
      </c>
      <c r="BC3" s="189" t="s">
        <v>165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241</v>
      </c>
      <c r="BA4" s="189" t="s">
        <v>3</v>
      </c>
      <c r="BB4" s="189" t="s">
        <v>3</v>
      </c>
      <c r="BC4" s="189" t="s">
        <v>711</v>
      </c>
      <c r="BD4" s="189" t="s">
        <v>81</v>
      </c>
    </row>
    <row r="5" s="1" customFormat="1" ht="6.96" customHeight="1">
      <c r="B5" s="23"/>
      <c r="L5" s="23"/>
      <c r="AZ5" s="189" t="s">
        <v>563</v>
      </c>
      <c r="BA5" s="189" t="s">
        <v>3</v>
      </c>
      <c r="BB5" s="189" t="s">
        <v>3</v>
      </c>
      <c r="BC5" s="189" t="s">
        <v>712</v>
      </c>
      <c r="BD5" s="189" t="s">
        <v>81</v>
      </c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0"/>
      <c r="C9" s="39"/>
      <c r="D9" s="39"/>
      <c r="E9" s="63" t="s">
        <v>713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ROUND((SUM(BE81:BE145)),  2)</f>
        <v>0</v>
      </c>
      <c r="G33" s="39"/>
      <c r="H33" s="39"/>
      <c r="I33" s="124">
        <v>0.20999999999999999</v>
      </c>
      <c r="J33" s="123">
        <f>ROUND(((SUM(BE81:BE145))*I33),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ROUND((SUM(BF81:BF145)),  2)</f>
        <v>0</v>
      </c>
      <c r="G34" s="39"/>
      <c r="H34" s="39"/>
      <c r="I34" s="124">
        <v>0.12</v>
      </c>
      <c r="J34" s="123">
        <f>ROUND(((SUM(BF81:BF145))*I34),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ROUND((SUM(BG81:BG145)),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ROUND((SUM(BH81:BH145)),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ROUND((SUM(BI81:BI145)),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39"/>
      <c r="D50" s="39"/>
      <c r="E50" s="63" t="str">
        <f>E9</f>
        <v>823/21-3 - SO 800 Doprovodná zeleň k cestě VC9A - následná péče - 1. rok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134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Chodeč u Mělníka - polní cesty VC9A, VC9B a LBK 47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123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30" customHeight="1">
      <c r="A73" s="39"/>
      <c r="B73" s="40"/>
      <c r="C73" s="39"/>
      <c r="D73" s="39"/>
      <c r="E73" s="63" t="str">
        <f>E9</f>
        <v>823/21-3 - SO 800 Doprovodná zeleň k cestě VC9A - následná péče - 1. rok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Chodeč u Mělníka</v>
      </c>
      <c r="G75" s="39"/>
      <c r="H75" s="39"/>
      <c r="I75" s="33" t="s">
        <v>23</v>
      </c>
      <c r="J75" s="65" t="str">
        <f>IF(J12="","",J12)</f>
        <v>2. 11. 2021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SPÚ Mělník</v>
      </c>
      <c r="G77" s="39"/>
      <c r="H77" s="39"/>
      <c r="I77" s="33" t="s">
        <v>31</v>
      </c>
      <c r="J77" s="37" t="str">
        <f>E21</f>
        <v>NDCon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>NDCon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135</v>
      </c>
      <c r="D80" s="145" t="s">
        <v>56</v>
      </c>
      <c r="E80" s="145" t="s">
        <v>52</v>
      </c>
      <c r="F80" s="145" t="s">
        <v>53</v>
      </c>
      <c r="G80" s="145" t="s">
        <v>136</v>
      </c>
      <c r="H80" s="145" t="s">
        <v>137</v>
      </c>
      <c r="I80" s="145" t="s">
        <v>138</v>
      </c>
      <c r="J80" s="145" t="s">
        <v>127</v>
      </c>
      <c r="K80" s="146" t="s">
        <v>139</v>
      </c>
      <c r="L80" s="147"/>
      <c r="M80" s="81" t="s">
        <v>3</v>
      </c>
      <c r="N80" s="82" t="s">
        <v>41</v>
      </c>
      <c r="O80" s="82" t="s">
        <v>140</v>
      </c>
      <c r="P80" s="82" t="s">
        <v>141</v>
      </c>
      <c r="Q80" s="82" t="s">
        <v>142</v>
      </c>
      <c r="R80" s="82" t="s">
        <v>143</v>
      </c>
      <c r="S80" s="82" t="s">
        <v>144</v>
      </c>
      <c r="T80" s="83" t="s">
        <v>145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146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0.40256040000000004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70</v>
      </c>
      <c r="AU81" s="20" t="s">
        <v>128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70</v>
      </c>
      <c r="E82" s="154" t="s">
        <v>257</v>
      </c>
      <c r="F82" s="154" t="s">
        <v>258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0.40256040000000004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79</v>
      </c>
      <c r="AT82" s="161" t="s">
        <v>70</v>
      </c>
      <c r="AU82" s="161" t="s">
        <v>71</v>
      </c>
      <c r="AY82" s="153" t="s">
        <v>150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70</v>
      </c>
      <c r="E83" s="163" t="s">
        <v>79</v>
      </c>
      <c r="F83" s="163" t="s">
        <v>259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SUM(P84:P145)</f>
        <v>0</v>
      </c>
      <c r="Q83" s="158"/>
      <c r="R83" s="159">
        <f>SUM(R84:R145)</f>
        <v>0.40256040000000004</v>
      </c>
      <c r="S83" s="158"/>
      <c r="T83" s="160">
        <f>SUM(T84:T145)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79</v>
      </c>
      <c r="AT83" s="161" t="s">
        <v>70</v>
      </c>
      <c r="AU83" s="161" t="s">
        <v>79</v>
      </c>
      <c r="AY83" s="153" t="s">
        <v>150</v>
      </c>
      <c r="BK83" s="162">
        <f>SUM(BK84:BK145)</f>
        <v>0</v>
      </c>
    </row>
    <row r="84" s="2" customFormat="1" ht="33" customHeight="1">
      <c r="A84" s="39"/>
      <c r="B84" s="165"/>
      <c r="C84" s="166" t="s">
        <v>79</v>
      </c>
      <c r="D84" s="166" t="s">
        <v>153</v>
      </c>
      <c r="E84" s="167" t="s">
        <v>714</v>
      </c>
      <c r="F84" s="168" t="s">
        <v>715</v>
      </c>
      <c r="G84" s="169" t="s">
        <v>233</v>
      </c>
      <c r="H84" s="170">
        <v>460</v>
      </c>
      <c r="I84" s="171"/>
      <c r="J84" s="172">
        <f>ROUND(I84*H84,2)</f>
        <v>0</v>
      </c>
      <c r="K84" s="168" t="s">
        <v>262</v>
      </c>
      <c r="L84" s="40"/>
      <c r="M84" s="173" t="s">
        <v>3</v>
      </c>
      <c r="N84" s="174" t="s">
        <v>42</v>
      </c>
      <c r="O84" s="7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169</v>
      </c>
      <c r="AT84" s="177" t="s">
        <v>153</v>
      </c>
      <c r="AU84" s="177" t="s">
        <v>81</v>
      </c>
      <c r="AY84" s="20" t="s">
        <v>150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79</v>
      </c>
      <c r="BK84" s="178">
        <f>ROUND(I84*H84,2)</f>
        <v>0</v>
      </c>
      <c r="BL84" s="20" t="s">
        <v>169</v>
      </c>
      <c r="BM84" s="177" t="s">
        <v>716</v>
      </c>
    </row>
    <row r="85" s="2" customFormat="1">
      <c r="A85" s="39"/>
      <c r="B85" s="40"/>
      <c r="C85" s="39"/>
      <c r="D85" s="179" t="s">
        <v>159</v>
      </c>
      <c r="E85" s="39"/>
      <c r="F85" s="180" t="s">
        <v>717</v>
      </c>
      <c r="G85" s="39"/>
      <c r="H85" s="39"/>
      <c r="I85" s="181"/>
      <c r="J85" s="39"/>
      <c r="K85" s="39"/>
      <c r="L85" s="40"/>
      <c r="M85" s="182"/>
      <c r="N85" s="183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159</v>
      </c>
      <c r="AU85" s="20" t="s">
        <v>81</v>
      </c>
    </row>
    <row r="86" s="2" customFormat="1">
      <c r="A86" s="39"/>
      <c r="B86" s="40"/>
      <c r="C86" s="39"/>
      <c r="D86" s="190" t="s">
        <v>265</v>
      </c>
      <c r="E86" s="39"/>
      <c r="F86" s="191" t="s">
        <v>718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265</v>
      </c>
      <c r="AU86" s="20" t="s">
        <v>81</v>
      </c>
    </row>
    <row r="87" s="13" customFormat="1">
      <c r="A87" s="13"/>
      <c r="B87" s="192"/>
      <c r="C87" s="13"/>
      <c r="D87" s="179" t="s">
        <v>267</v>
      </c>
      <c r="E87" s="193" t="s">
        <v>3</v>
      </c>
      <c r="F87" s="194" t="s">
        <v>719</v>
      </c>
      <c r="G87" s="13"/>
      <c r="H87" s="195">
        <v>460</v>
      </c>
      <c r="I87" s="196"/>
      <c r="J87" s="13"/>
      <c r="K87" s="13"/>
      <c r="L87" s="192"/>
      <c r="M87" s="197"/>
      <c r="N87" s="198"/>
      <c r="O87" s="198"/>
      <c r="P87" s="198"/>
      <c r="Q87" s="198"/>
      <c r="R87" s="198"/>
      <c r="S87" s="198"/>
      <c r="T87" s="19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93" t="s">
        <v>267</v>
      </c>
      <c r="AU87" s="193" t="s">
        <v>81</v>
      </c>
      <c r="AV87" s="13" t="s">
        <v>81</v>
      </c>
      <c r="AW87" s="13" t="s">
        <v>33</v>
      </c>
      <c r="AX87" s="13" t="s">
        <v>79</v>
      </c>
      <c r="AY87" s="193" t="s">
        <v>150</v>
      </c>
    </row>
    <row r="88" s="2" customFormat="1" ht="24.15" customHeight="1">
      <c r="A88" s="39"/>
      <c r="B88" s="165"/>
      <c r="C88" s="166" t="s">
        <v>81</v>
      </c>
      <c r="D88" s="166" t="s">
        <v>153</v>
      </c>
      <c r="E88" s="167" t="s">
        <v>720</v>
      </c>
      <c r="F88" s="168" t="s">
        <v>721</v>
      </c>
      <c r="G88" s="169" t="s">
        <v>233</v>
      </c>
      <c r="H88" s="170">
        <v>920</v>
      </c>
      <c r="I88" s="171"/>
      <c r="J88" s="172">
        <f>ROUND(I88*H88,2)</f>
        <v>0</v>
      </c>
      <c r="K88" s="168" t="s">
        <v>262</v>
      </c>
      <c r="L88" s="40"/>
      <c r="M88" s="173" t="s">
        <v>3</v>
      </c>
      <c r="N88" s="174" t="s">
        <v>42</v>
      </c>
      <c r="O88" s="7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77" t="s">
        <v>169</v>
      </c>
      <c r="AT88" s="177" t="s">
        <v>153</v>
      </c>
      <c r="AU88" s="177" t="s">
        <v>81</v>
      </c>
      <c r="AY88" s="20" t="s">
        <v>150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20" t="s">
        <v>79</v>
      </c>
      <c r="BK88" s="178">
        <f>ROUND(I88*H88,2)</f>
        <v>0</v>
      </c>
      <c r="BL88" s="20" t="s">
        <v>169</v>
      </c>
      <c r="BM88" s="177" t="s">
        <v>722</v>
      </c>
    </row>
    <row r="89" s="2" customFormat="1">
      <c r="A89" s="39"/>
      <c r="B89" s="40"/>
      <c r="C89" s="39"/>
      <c r="D89" s="179" t="s">
        <v>159</v>
      </c>
      <c r="E89" s="39"/>
      <c r="F89" s="180" t="s">
        <v>723</v>
      </c>
      <c r="G89" s="39"/>
      <c r="H89" s="39"/>
      <c r="I89" s="181"/>
      <c r="J89" s="39"/>
      <c r="K89" s="39"/>
      <c r="L89" s="40"/>
      <c r="M89" s="182"/>
      <c r="N89" s="183"/>
      <c r="O89" s="73"/>
      <c r="P89" s="73"/>
      <c r="Q89" s="73"/>
      <c r="R89" s="73"/>
      <c r="S89" s="73"/>
      <c r="T89" s="74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20" t="s">
        <v>159</v>
      </c>
      <c r="AU89" s="20" t="s">
        <v>81</v>
      </c>
    </row>
    <row r="90" s="2" customFormat="1">
      <c r="A90" s="39"/>
      <c r="B90" s="40"/>
      <c r="C90" s="39"/>
      <c r="D90" s="190" t="s">
        <v>265</v>
      </c>
      <c r="E90" s="39"/>
      <c r="F90" s="191" t="s">
        <v>724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265</v>
      </c>
      <c r="AU90" s="20" t="s">
        <v>81</v>
      </c>
    </row>
    <row r="91" s="13" customFormat="1">
      <c r="A91" s="13"/>
      <c r="B91" s="192"/>
      <c r="C91" s="13"/>
      <c r="D91" s="179" t="s">
        <v>267</v>
      </c>
      <c r="E91" s="193" t="s">
        <v>241</v>
      </c>
      <c r="F91" s="194" t="s">
        <v>725</v>
      </c>
      <c r="G91" s="13"/>
      <c r="H91" s="195">
        <v>920</v>
      </c>
      <c r="I91" s="196"/>
      <c r="J91" s="13"/>
      <c r="K91" s="13"/>
      <c r="L91" s="192"/>
      <c r="M91" s="197"/>
      <c r="N91" s="198"/>
      <c r="O91" s="198"/>
      <c r="P91" s="198"/>
      <c r="Q91" s="198"/>
      <c r="R91" s="198"/>
      <c r="S91" s="198"/>
      <c r="T91" s="19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193" t="s">
        <v>267</v>
      </c>
      <c r="AU91" s="193" t="s">
        <v>81</v>
      </c>
      <c r="AV91" s="13" t="s">
        <v>81</v>
      </c>
      <c r="AW91" s="13" t="s">
        <v>33</v>
      </c>
      <c r="AX91" s="13" t="s">
        <v>79</v>
      </c>
      <c r="AY91" s="193" t="s">
        <v>150</v>
      </c>
    </row>
    <row r="92" s="14" customFormat="1">
      <c r="A92" s="14"/>
      <c r="B92" s="200"/>
      <c r="C92" s="14"/>
      <c r="D92" s="179" t="s">
        <v>267</v>
      </c>
      <c r="E92" s="201" t="s">
        <v>3</v>
      </c>
      <c r="F92" s="202" t="s">
        <v>726</v>
      </c>
      <c r="G92" s="14"/>
      <c r="H92" s="201" t="s">
        <v>3</v>
      </c>
      <c r="I92" s="203"/>
      <c r="J92" s="14"/>
      <c r="K92" s="14"/>
      <c r="L92" s="200"/>
      <c r="M92" s="204"/>
      <c r="N92" s="205"/>
      <c r="O92" s="205"/>
      <c r="P92" s="205"/>
      <c r="Q92" s="205"/>
      <c r="R92" s="205"/>
      <c r="S92" s="205"/>
      <c r="T92" s="20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01" t="s">
        <v>267</v>
      </c>
      <c r="AU92" s="201" t="s">
        <v>81</v>
      </c>
      <c r="AV92" s="14" t="s">
        <v>79</v>
      </c>
      <c r="AW92" s="14" t="s">
        <v>33</v>
      </c>
      <c r="AX92" s="14" t="s">
        <v>71</v>
      </c>
      <c r="AY92" s="201" t="s">
        <v>150</v>
      </c>
    </row>
    <row r="93" s="2" customFormat="1" ht="33" customHeight="1">
      <c r="A93" s="39"/>
      <c r="B93" s="165"/>
      <c r="C93" s="166" t="s">
        <v>165</v>
      </c>
      <c r="D93" s="166" t="s">
        <v>153</v>
      </c>
      <c r="E93" s="167" t="s">
        <v>629</v>
      </c>
      <c r="F93" s="168" t="s">
        <v>630</v>
      </c>
      <c r="G93" s="169" t="s">
        <v>217</v>
      </c>
      <c r="H93" s="170">
        <v>3</v>
      </c>
      <c r="I93" s="171"/>
      <c r="J93" s="172">
        <f>ROUND(I93*H93,2)</f>
        <v>0</v>
      </c>
      <c r="K93" s="168" t="s">
        <v>262</v>
      </c>
      <c r="L93" s="40"/>
      <c r="M93" s="173" t="s">
        <v>3</v>
      </c>
      <c r="N93" s="174" t="s">
        <v>42</v>
      </c>
      <c r="O93" s="73"/>
      <c r="P93" s="175">
        <f>O93*H93</f>
        <v>0</v>
      </c>
      <c r="Q93" s="175">
        <v>5.8E-05</v>
      </c>
      <c r="R93" s="175">
        <f>Q93*H93</f>
        <v>0.000174</v>
      </c>
      <c r="S93" s="175">
        <v>0</v>
      </c>
      <c r="T93" s="17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7" t="s">
        <v>169</v>
      </c>
      <c r="AT93" s="177" t="s">
        <v>153</v>
      </c>
      <c r="AU93" s="177" t="s">
        <v>81</v>
      </c>
      <c r="AY93" s="20" t="s">
        <v>150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20" t="s">
        <v>79</v>
      </c>
      <c r="BK93" s="178">
        <f>ROUND(I93*H93,2)</f>
        <v>0</v>
      </c>
      <c r="BL93" s="20" t="s">
        <v>169</v>
      </c>
      <c r="BM93" s="177" t="s">
        <v>727</v>
      </c>
    </row>
    <row r="94" s="2" customFormat="1">
      <c r="A94" s="39"/>
      <c r="B94" s="40"/>
      <c r="C94" s="39"/>
      <c r="D94" s="179" t="s">
        <v>159</v>
      </c>
      <c r="E94" s="39"/>
      <c r="F94" s="180" t="s">
        <v>632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159</v>
      </c>
      <c r="AU94" s="20" t="s">
        <v>81</v>
      </c>
    </row>
    <row r="95" s="2" customFormat="1">
      <c r="A95" s="39"/>
      <c r="B95" s="40"/>
      <c r="C95" s="39"/>
      <c r="D95" s="190" t="s">
        <v>265</v>
      </c>
      <c r="E95" s="39"/>
      <c r="F95" s="191" t="s">
        <v>633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265</v>
      </c>
      <c r="AU95" s="20" t="s">
        <v>81</v>
      </c>
    </row>
    <row r="96" s="2" customFormat="1">
      <c r="A96" s="39"/>
      <c r="B96" s="40"/>
      <c r="C96" s="39"/>
      <c r="D96" s="179" t="s">
        <v>188</v>
      </c>
      <c r="E96" s="39"/>
      <c r="F96" s="184" t="s">
        <v>728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188</v>
      </c>
      <c r="AU96" s="20" t="s">
        <v>81</v>
      </c>
    </row>
    <row r="97" s="13" customFormat="1">
      <c r="A97" s="13"/>
      <c r="B97" s="192"/>
      <c r="C97" s="13"/>
      <c r="D97" s="179" t="s">
        <v>267</v>
      </c>
      <c r="E97" s="193" t="s">
        <v>562</v>
      </c>
      <c r="F97" s="194" t="s">
        <v>208</v>
      </c>
      <c r="G97" s="13"/>
      <c r="H97" s="195">
        <v>11</v>
      </c>
      <c r="I97" s="196"/>
      <c r="J97" s="13"/>
      <c r="K97" s="13"/>
      <c r="L97" s="192"/>
      <c r="M97" s="197"/>
      <c r="N97" s="198"/>
      <c r="O97" s="198"/>
      <c r="P97" s="198"/>
      <c r="Q97" s="198"/>
      <c r="R97" s="198"/>
      <c r="S97" s="198"/>
      <c r="T97" s="19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93" t="s">
        <v>267</v>
      </c>
      <c r="AU97" s="193" t="s">
        <v>81</v>
      </c>
      <c r="AV97" s="13" t="s">
        <v>81</v>
      </c>
      <c r="AW97" s="13" t="s">
        <v>33</v>
      </c>
      <c r="AX97" s="13" t="s">
        <v>71</v>
      </c>
      <c r="AY97" s="193" t="s">
        <v>150</v>
      </c>
    </row>
    <row r="98" s="13" customFormat="1">
      <c r="A98" s="13"/>
      <c r="B98" s="192"/>
      <c r="C98" s="13"/>
      <c r="D98" s="179" t="s">
        <v>267</v>
      </c>
      <c r="E98" s="193" t="s">
        <v>3</v>
      </c>
      <c r="F98" s="194" t="s">
        <v>729</v>
      </c>
      <c r="G98" s="13"/>
      <c r="H98" s="195">
        <v>2.75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267</v>
      </c>
      <c r="AU98" s="193" t="s">
        <v>81</v>
      </c>
      <c r="AV98" s="13" t="s">
        <v>81</v>
      </c>
      <c r="AW98" s="13" t="s">
        <v>33</v>
      </c>
      <c r="AX98" s="13" t="s">
        <v>71</v>
      </c>
      <c r="AY98" s="193" t="s">
        <v>150</v>
      </c>
    </row>
    <row r="99" s="13" customFormat="1">
      <c r="A99" s="13"/>
      <c r="B99" s="192"/>
      <c r="C99" s="13"/>
      <c r="D99" s="179" t="s">
        <v>267</v>
      </c>
      <c r="E99" s="193" t="s">
        <v>710</v>
      </c>
      <c r="F99" s="194" t="s">
        <v>165</v>
      </c>
      <c r="G99" s="13"/>
      <c r="H99" s="195">
        <v>3</v>
      </c>
      <c r="I99" s="196"/>
      <c r="J99" s="13"/>
      <c r="K99" s="13"/>
      <c r="L99" s="192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3" t="s">
        <v>267</v>
      </c>
      <c r="AU99" s="193" t="s">
        <v>81</v>
      </c>
      <c r="AV99" s="13" t="s">
        <v>81</v>
      </c>
      <c r="AW99" s="13" t="s">
        <v>33</v>
      </c>
      <c r="AX99" s="13" t="s">
        <v>79</v>
      </c>
      <c r="AY99" s="193" t="s">
        <v>150</v>
      </c>
    </row>
    <row r="100" s="14" customFormat="1">
      <c r="A100" s="14"/>
      <c r="B100" s="200"/>
      <c r="C100" s="14"/>
      <c r="D100" s="179" t="s">
        <v>267</v>
      </c>
      <c r="E100" s="201" t="s">
        <v>3</v>
      </c>
      <c r="F100" s="202" t="s">
        <v>730</v>
      </c>
      <c r="G100" s="14"/>
      <c r="H100" s="201" t="s">
        <v>3</v>
      </c>
      <c r="I100" s="203"/>
      <c r="J100" s="14"/>
      <c r="K100" s="14"/>
      <c r="L100" s="200"/>
      <c r="M100" s="204"/>
      <c r="N100" s="205"/>
      <c r="O100" s="205"/>
      <c r="P100" s="205"/>
      <c r="Q100" s="205"/>
      <c r="R100" s="205"/>
      <c r="S100" s="205"/>
      <c r="T100" s="20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01" t="s">
        <v>267</v>
      </c>
      <c r="AU100" s="201" t="s">
        <v>81</v>
      </c>
      <c r="AV100" s="14" t="s">
        <v>79</v>
      </c>
      <c r="AW100" s="14" t="s">
        <v>33</v>
      </c>
      <c r="AX100" s="14" t="s">
        <v>71</v>
      </c>
      <c r="AY100" s="201" t="s">
        <v>150</v>
      </c>
    </row>
    <row r="101" s="2" customFormat="1" ht="21.75" customHeight="1">
      <c r="A101" s="39"/>
      <c r="B101" s="165"/>
      <c r="C101" s="207" t="s">
        <v>169</v>
      </c>
      <c r="D101" s="207" t="s">
        <v>372</v>
      </c>
      <c r="E101" s="208" t="s">
        <v>634</v>
      </c>
      <c r="F101" s="209" t="s">
        <v>635</v>
      </c>
      <c r="G101" s="210" t="s">
        <v>217</v>
      </c>
      <c r="H101" s="211">
        <v>9</v>
      </c>
      <c r="I101" s="212"/>
      <c r="J101" s="213">
        <f>ROUND(I101*H101,2)</f>
        <v>0</v>
      </c>
      <c r="K101" s="209" t="s">
        <v>262</v>
      </c>
      <c r="L101" s="214"/>
      <c r="M101" s="215" t="s">
        <v>3</v>
      </c>
      <c r="N101" s="216" t="s">
        <v>42</v>
      </c>
      <c r="O101" s="73"/>
      <c r="P101" s="175">
        <f>O101*H101</f>
        <v>0</v>
      </c>
      <c r="Q101" s="175">
        <v>0.0058999999999999999</v>
      </c>
      <c r="R101" s="175">
        <f>Q101*H101</f>
        <v>0.053100000000000001</v>
      </c>
      <c r="S101" s="175">
        <v>0</v>
      </c>
      <c r="T101" s="17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7" t="s">
        <v>192</v>
      </c>
      <c r="AT101" s="177" t="s">
        <v>372</v>
      </c>
      <c r="AU101" s="177" t="s">
        <v>81</v>
      </c>
      <c r="AY101" s="20" t="s">
        <v>150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0" t="s">
        <v>79</v>
      </c>
      <c r="BK101" s="178">
        <f>ROUND(I101*H101,2)</f>
        <v>0</v>
      </c>
      <c r="BL101" s="20" t="s">
        <v>169</v>
      </c>
      <c r="BM101" s="177" t="s">
        <v>731</v>
      </c>
    </row>
    <row r="102" s="2" customFormat="1">
      <c r="A102" s="39"/>
      <c r="B102" s="40"/>
      <c r="C102" s="39"/>
      <c r="D102" s="179" t="s">
        <v>159</v>
      </c>
      <c r="E102" s="39"/>
      <c r="F102" s="180" t="s">
        <v>635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159</v>
      </c>
      <c r="AU102" s="20" t="s">
        <v>81</v>
      </c>
    </row>
    <row r="103" s="13" customFormat="1">
      <c r="A103" s="13"/>
      <c r="B103" s="192"/>
      <c r="C103" s="13"/>
      <c r="D103" s="179" t="s">
        <v>267</v>
      </c>
      <c r="E103" s="193" t="s">
        <v>3</v>
      </c>
      <c r="F103" s="194" t="s">
        <v>732</v>
      </c>
      <c r="G103" s="13"/>
      <c r="H103" s="195">
        <v>9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267</v>
      </c>
      <c r="AU103" s="193" t="s">
        <v>81</v>
      </c>
      <c r="AV103" s="13" t="s">
        <v>81</v>
      </c>
      <c r="AW103" s="13" t="s">
        <v>33</v>
      </c>
      <c r="AX103" s="13" t="s">
        <v>79</v>
      </c>
      <c r="AY103" s="193" t="s">
        <v>150</v>
      </c>
    </row>
    <row r="104" s="2" customFormat="1" ht="16.5" customHeight="1">
      <c r="A104" s="39"/>
      <c r="B104" s="165"/>
      <c r="C104" s="207" t="s">
        <v>149</v>
      </c>
      <c r="D104" s="207" t="s">
        <v>372</v>
      </c>
      <c r="E104" s="208" t="s">
        <v>638</v>
      </c>
      <c r="F104" s="209" t="s">
        <v>639</v>
      </c>
      <c r="G104" s="210" t="s">
        <v>217</v>
      </c>
      <c r="H104" s="211">
        <v>9</v>
      </c>
      <c r="I104" s="212"/>
      <c r="J104" s="213">
        <f>ROUND(I104*H104,2)</f>
        <v>0</v>
      </c>
      <c r="K104" s="209" t="s">
        <v>3</v>
      </c>
      <c r="L104" s="214"/>
      <c r="M104" s="215" t="s">
        <v>3</v>
      </c>
      <c r="N104" s="216" t="s">
        <v>42</v>
      </c>
      <c r="O104" s="73"/>
      <c r="P104" s="175">
        <f>O104*H104</f>
        <v>0</v>
      </c>
      <c r="Q104" s="175">
        <v>0.0059100000000000003</v>
      </c>
      <c r="R104" s="175">
        <f>Q104*H104</f>
        <v>0.053190000000000001</v>
      </c>
      <c r="S104" s="175">
        <v>0</v>
      </c>
      <c r="T104" s="17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7" t="s">
        <v>192</v>
      </c>
      <c r="AT104" s="177" t="s">
        <v>372</v>
      </c>
      <c r="AU104" s="177" t="s">
        <v>81</v>
      </c>
      <c r="AY104" s="20" t="s">
        <v>150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0" t="s">
        <v>79</v>
      </c>
      <c r="BK104" s="178">
        <f>ROUND(I104*H104,2)</f>
        <v>0</v>
      </c>
      <c r="BL104" s="20" t="s">
        <v>169</v>
      </c>
      <c r="BM104" s="177" t="s">
        <v>733</v>
      </c>
    </row>
    <row r="105" s="2" customFormat="1">
      <c r="A105" s="39"/>
      <c r="B105" s="40"/>
      <c r="C105" s="39"/>
      <c r="D105" s="179" t="s">
        <v>159</v>
      </c>
      <c r="E105" s="39"/>
      <c r="F105" s="180" t="s">
        <v>639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159</v>
      </c>
      <c r="AU105" s="20" t="s">
        <v>81</v>
      </c>
    </row>
    <row r="106" s="13" customFormat="1">
      <c r="A106" s="13"/>
      <c r="B106" s="192"/>
      <c r="C106" s="13"/>
      <c r="D106" s="179" t="s">
        <v>267</v>
      </c>
      <c r="E106" s="193" t="s">
        <v>3</v>
      </c>
      <c r="F106" s="194" t="s">
        <v>732</v>
      </c>
      <c r="G106" s="13"/>
      <c r="H106" s="195">
        <v>9</v>
      </c>
      <c r="I106" s="196"/>
      <c r="J106" s="13"/>
      <c r="K106" s="13"/>
      <c r="L106" s="192"/>
      <c r="M106" s="197"/>
      <c r="N106" s="198"/>
      <c r="O106" s="198"/>
      <c r="P106" s="198"/>
      <c r="Q106" s="198"/>
      <c r="R106" s="198"/>
      <c r="S106" s="198"/>
      <c r="T106" s="19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3" t="s">
        <v>267</v>
      </c>
      <c r="AU106" s="193" t="s">
        <v>81</v>
      </c>
      <c r="AV106" s="13" t="s">
        <v>81</v>
      </c>
      <c r="AW106" s="13" t="s">
        <v>33</v>
      </c>
      <c r="AX106" s="13" t="s">
        <v>79</v>
      </c>
      <c r="AY106" s="193" t="s">
        <v>150</v>
      </c>
    </row>
    <row r="107" s="2" customFormat="1" ht="16.5" customHeight="1">
      <c r="A107" s="39"/>
      <c r="B107" s="165"/>
      <c r="C107" s="207" t="s">
        <v>179</v>
      </c>
      <c r="D107" s="207" t="s">
        <v>372</v>
      </c>
      <c r="E107" s="208" t="s">
        <v>641</v>
      </c>
      <c r="F107" s="209" t="s">
        <v>642</v>
      </c>
      <c r="G107" s="210" t="s">
        <v>217</v>
      </c>
      <c r="H107" s="211">
        <v>9</v>
      </c>
      <c r="I107" s="212"/>
      <c r="J107" s="213">
        <f>ROUND(I107*H107,2)</f>
        <v>0</v>
      </c>
      <c r="K107" s="209" t="s">
        <v>3</v>
      </c>
      <c r="L107" s="214"/>
      <c r="M107" s="215" t="s">
        <v>3</v>
      </c>
      <c r="N107" s="216" t="s">
        <v>42</v>
      </c>
      <c r="O107" s="73"/>
      <c r="P107" s="175">
        <f>O107*H107</f>
        <v>0</v>
      </c>
      <c r="Q107" s="175">
        <v>0.0059100000000000003</v>
      </c>
      <c r="R107" s="175">
        <f>Q107*H107</f>
        <v>0.053190000000000001</v>
      </c>
      <c r="S107" s="175">
        <v>0</v>
      </c>
      <c r="T107" s="17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77" t="s">
        <v>192</v>
      </c>
      <c r="AT107" s="177" t="s">
        <v>372</v>
      </c>
      <c r="AU107" s="177" t="s">
        <v>81</v>
      </c>
      <c r="AY107" s="20" t="s">
        <v>150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0" t="s">
        <v>79</v>
      </c>
      <c r="BK107" s="178">
        <f>ROUND(I107*H107,2)</f>
        <v>0</v>
      </c>
      <c r="BL107" s="20" t="s">
        <v>169</v>
      </c>
      <c r="BM107" s="177" t="s">
        <v>734</v>
      </c>
    </row>
    <row r="108" s="2" customFormat="1">
      <c r="A108" s="39"/>
      <c r="B108" s="40"/>
      <c r="C108" s="39"/>
      <c r="D108" s="179" t="s">
        <v>159</v>
      </c>
      <c r="E108" s="39"/>
      <c r="F108" s="180" t="s">
        <v>642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159</v>
      </c>
      <c r="AU108" s="20" t="s">
        <v>81</v>
      </c>
    </row>
    <row r="109" s="13" customFormat="1">
      <c r="A109" s="13"/>
      <c r="B109" s="192"/>
      <c r="C109" s="13"/>
      <c r="D109" s="179" t="s">
        <v>267</v>
      </c>
      <c r="E109" s="193" t="s">
        <v>3</v>
      </c>
      <c r="F109" s="194" t="s">
        <v>732</v>
      </c>
      <c r="G109" s="13"/>
      <c r="H109" s="195">
        <v>9</v>
      </c>
      <c r="I109" s="196"/>
      <c r="J109" s="13"/>
      <c r="K109" s="13"/>
      <c r="L109" s="192"/>
      <c r="M109" s="197"/>
      <c r="N109" s="198"/>
      <c r="O109" s="198"/>
      <c r="P109" s="198"/>
      <c r="Q109" s="198"/>
      <c r="R109" s="198"/>
      <c r="S109" s="198"/>
      <c r="T109" s="19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3" t="s">
        <v>267</v>
      </c>
      <c r="AU109" s="193" t="s">
        <v>81</v>
      </c>
      <c r="AV109" s="13" t="s">
        <v>81</v>
      </c>
      <c r="AW109" s="13" t="s">
        <v>33</v>
      </c>
      <c r="AX109" s="13" t="s">
        <v>79</v>
      </c>
      <c r="AY109" s="193" t="s">
        <v>150</v>
      </c>
    </row>
    <row r="110" s="2" customFormat="1" ht="21.75" customHeight="1">
      <c r="A110" s="39"/>
      <c r="B110" s="165"/>
      <c r="C110" s="166" t="s">
        <v>184</v>
      </c>
      <c r="D110" s="166" t="s">
        <v>153</v>
      </c>
      <c r="E110" s="167" t="s">
        <v>735</v>
      </c>
      <c r="F110" s="168" t="s">
        <v>736</v>
      </c>
      <c r="G110" s="169" t="s">
        <v>217</v>
      </c>
      <c r="H110" s="170">
        <v>11</v>
      </c>
      <c r="I110" s="171"/>
      <c r="J110" s="172">
        <f>ROUND(I110*H110,2)</f>
        <v>0</v>
      </c>
      <c r="K110" s="168" t="s">
        <v>262</v>
      </c>
      <c r="L110" s="40"/>
      <c r="M110" s="173" t="s">
        <v>3</v>
      </c>
      <c r="N110" s="174" t="s">
        <v>42</v>
      </c>
      <c r="O110" s="73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7" t="s">
        <v>169</v>
      </c>
      <c r="AT110" s="177" t="s">
        <v>153</v>
      </c>
      <c r="AU110" s="177" t="s">
        <v>81</v>
      </c>
      <c r="AY110" s="20" t="s">
        <v>150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0" t="s">
        <v>79</v>
      </c>
      <c r="BK110" s="178">
        <f>ROUND(I110*H110,2)</f>
        <v>0</v>
      </c>
      <c r="BL110" s="20" t="s">
        <v>169</v>
      </c>
      <c r="BM110" s="177" t="s">
        <v>737</v>
      </c>
    </row>
    <row r="111" s="2" customFormat="1">
      <c r="A111" s="39"/>
      <c r="B111" s="40"/>
      <c r="C111" s="39"/>
      <c r="D111" s="179" t="s">
        <v>159</v>
      </c>
      <c r="E111" s="39"/>
      <c r="F111" s="180" t="s">
        <v>738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159</v>
      </c>
      <c r="AU111" s="20" t="s">
        <v>81</v>
      </c>
    </row>
    <row r="112" s="2" customFormat="1">
      <c r="A112" s="39"/>
      <c r="B112" s="40"/>
      <c r="C112" s="39"/>
      <c r="D112" s="190" t="s">
        <v>265</v>
      </c>
      <c r="E112" s="39"/>
      <c r="F112" s="191" t="s">
        <v>739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265</v>
      </c>
      <c r="AU112" s="20" t="s">
        <v>81</v>
      </c>
    </row>
    <row r="113" s="13" customFormat="1">
      <c r="A113" s="13"/>
      <c r="B113" s="192"/>
      <c r="C113" s="13"/>
      <c r="D113" s="179" t="s">
        <v>267</v>
      </c>
      <c r="E113" s="193" t="s">
        <v>3</v>
      </c>
      <c r="F113" s="194" t="s">
        <v>562</v>
      </c>
      <c r="G113" s="13"/>
      <c r="H113" s="195">
        <v>11</v>
      </c>
      <c r="I113" s="196"/>
      <c r="J113" s="13"/>
      <c r="K113" s="13"/>
      <c r="L113" s="192"/>
      <c r="M113" s="197"/>
      <c r="N113" s="198"/>
      <c r="O113" s="198"/>
      <c r="P113" s="198"/>
      <c r="Q113" s="198"/>
      <c r="R113" s="198"/>
      <c r="S113" s="198"/>
      <c r="T113" s="19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3" t="s">
        <v>267</v>
      </c>
      <c r="AU113" s="193" t="s">
        <v>81</v>
      </c>
      <c r="AV113" s="13" t="s">
        <v>81</v>
      </c>
      <c r="AW113" s="13" t="s">
        <v>33</v>
      </c>
      <c r="AX113" s="13" t="s">
        <v>79</v>
      </c>
      <c r="AY113" s="193" t="s">
        <v>150</v>
      </c>
    </row>
    <row r="114" s="2" customFormat="1" ht="24.15" customHeight="1">
      <c r="A114" s="39"/>
      <c r="B114" s="165"/>
      <c r="C114" s="166" t="s">
        <v>192</v>
      </c>
      <c r="D114" s="166" t="s">
        <v>153</v>
      </c>
      <c r="E114" s="167" t="s">
        <v>644</v>
      </c>
      <c r="F114" s="168" t="s">
        <v>645</v>
      </c>
      <c r="G114" s="169" t="s">
        <v>217</v>
      </c>
      <c r="H114" s="170">
        <v>11</v>
      </c>
      <c r="I114" s="171"/>
      <c r="J114" s="172">
        <f>ROUND(I114*H114,2)</f>
        <v>0</v>
      </c>
      <c r="K114" s="168" t="s">
        <v>262</v>
      </c>
      <c r="L114" s="40"/>
      <c r="M114" s="173" t="s">
        <v>3</v>
      </c>
      <c r="N114" s="174" t="s">
        <v>42</v>
      </c>
      <c r="O114" s="73"/>
      <c r="P114" s="175">
        <f>O114*H114</f>
        <v>0</v>
      </c>
      <c r="Q114" s="175">
        <v>0.0020823999999999999</v>
      </c>
      <c r="R114" s="175">
        <f>Q114*H114</f>
        <v>0.0229064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169</v>
      </c>
      <c r="AT114" s="177" t="s">
        <v>153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740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647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2" customFormat="1">
      <c r="A116" s="39"/>
      <c r="B116" s="40"/>
      <c r="C116" s="39"/>
      <c r="D116" s="190" t="s">
        <v>265</v>
      </c>
      <c r="E116" s="39"/>
      <c r="F116" s="191" t="s">
        <v>648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265</v>
      </c>
      <c r="AU116" s="20" t="s">
        <v>81</v>
      </c>
    </row>
    <row r="117" s="13" customFormat="1">
      <c r="A117" s="13"/>
      <c r="B117" s="192"/>
      <c r="C117" s="13"/>
      <c r="D117" s="179" t="s">
        <v>267</v>
      </c>
      <c r="E117" s="193" t="s">
        <v>3</v>
      </c>
      <c r="F117" s="194" t="s">
        <v>562</v>
      </c>
      <c r="G117" s="13"/>
      <c r="H117" s="195">
        <v>11</v>
      </c>
      <c r="I117" s="196"/>
      <c r="J117" s="13"/>
      <c r="K117" s="13"/>
      <c r="L117" s="192"/>
      <c r="M117" s="197"/>
      <c r="N117" s="198"/>
      <c r="O117" s="198"/>
      <c r="P117" s="198"/>
      <c r="Q117" s="198"/>
      <c r="R117" s="198"/>
      <c r="S117" s="198"/>
      <c r="T117" s="19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3" t="s">
        <v>267</v>
      </c>
      <c r="AU117" s="193" t="s">
        <v>81</v>
      </c>
      <c r="AV117" s="13" t="s">
        <v>81</v>
      </c>
      <c r="AW117" s="13" t="s">
        <v>33</v>
      </c>
      <c r="AX117" s="13" t="s">
        <v>79</v>
      </c>
      <c r="AY117" s="193" t="s">
        <v>150</v>
      </c>
    </row>
    <row r="118" s="2" customFormat="1" ht="24.15" customHeight="1">
      <c r="A118" s="39"/>
      <c r="B118" s="165"/>
      <c r="C118" s="166" t="s">
        <v>197</v>
      </c>
      <c r="D118" s="166" t="s">
        <v>153</v>
      </c>
      <c r="E118" s="167" t="s">
        <v>741</v>
      </c>
      <c r="F118" s="168" t="s">
        <v>742</v>
      </c>
      <c r="G118" s="169" t="s">
        <v>217</v>
      </c>
      <c r="H118" s="170">
        <v>11</v>
      </c>
      <c r="I118" s="171"/>
      <c r="J118" s="172">
        <f>ROUND(I118*H118,2)</f>
        <v>0</v>
      </c>
      <c r="K118" s="168" t="s">
        <v>262</v>
      </c>
      <c r="L118" s="40"/>
      <c r="M118" s="173" t="s">
        <v>3</v>
      </c>
      <c r="N118" s="174" t="s">
        <v>42</v>
      </c>
      <c r="O118" s="7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169</v>
      </c>
      <c r="AT118" s="177" t="s">
        <v>153</v>
      </c>
      <c r="AU118" s="177" t="s">
        <v>81</v>
      </c>
      <c r="AY118" s="20" t="s">
        <v>150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79</v>
      </c>
      <c r="BK118" s="178">
        <f>ROUND(I118*H118,2)</f>
        <v>0</v>
      </c>
      <c r="BL118" s="20" t="s">
        <v>169</v>
      </c>
      <c r="BM118" s="177" t="s">
        <v>743</v>
      </c>
    </row>
    <row r="119" s="2" customFormat="1">
      <c r="A119" s="39"/>
      <c r="B119" s="40"/>
      <c r="C119" s="39"/>
      <c r="D119" s="179" t="s">
        <v>159</v>
      </c>
      <c r="E119" s="39"/>
      <c r="F119" s="180" t="s">
        <v>744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159</v>
      </c>
      <c r="AU119" s="20" t="s">
        <v>81</v>
      </c>
    </row>
    <row r="120" s="2" customFormat="1">
      <c r="A120" s="39"/>
      <c r="B120" s="40"/>
      <c r="C120" s="39"/>
      <c r="D120" s="190" t="s">
        <v>265</v>
      </c>
      <c r="E120" s="39"/>
      <c r="F120" s="191" t="s">
        <v>745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265</v>
      </c>
      <c r="AU120" s="20" t="s">
        <v>81</v>
      </c>
    </row>
    <row r="121" s="13" customFormat="1">
      <c r="A121" s="13"/>
      <c r="B121" s="192"/>
      <c r="C121" s="13"/>
      <c r="D121" s="179" t="s">
        <v>267</v>
      </c>
      <c r="E121" s="193" t="s">
        <v>3</v>
      </c>
      <c r="F121" s="194" t="s">
        <v>562</v>
      </c>
      <c r="G121" s="13"/>
      <c r="H121" s="195">
        <v>11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267</v>
      </c>
      <c r="AU121" s="193" t="s">
        <v>81</v>
      </c>
      <c r="AV121" s="13" t="s">
        <v>81</v>
      </c>
      <c r="AW121" s="13" t="s">
        <v>33</v>
      </c>
      <c r="AX121" s="13" t="s">
        <v>79</v>
      </c>
      <c r="AY121" s="193" t="s">
        <v>150</v>
      </c>
    </row>
    <row r="122" s="2" customFormat="1" ht="24.15" customHeight="1">
      <c r="A122" s="39"/>
      <c r="B122" s="165"/>
      <c r="C122" s="166" t="s">
        <v>202</v>
      </c>
      <c r="D122" s="166" t="s">
        <v>153</v>
      </c>
      <c r="E122" s="167" t="s">
        <v>664</v>
      </c>
      <c r="F122" s="168" t="s">
        <v>665</v>
      </c>
      <c r="G122" s="169" t="s">
        <v>233</v>
      </c>
      <c r="H122" s="170">
        <v>11</v>
      </c>
      <c r="I122" s="171"/>
      <c r="J122" s="172">
        <f>ROUND(I122*H122,2)</f>
        <v>0</v>
      </c>
      <c r="K122" s="168" t="s">
        <v>262</v>
      </c>
      <c r="L122" s="40"/>
      <c r="M122" s="173" t="s">
        <v>3</v>
      </c>
      <c r="N122" s="174" t="s">
        <v>42</v>
      </c>
      <c r="O122" s="7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7" t="s">
        <v>169</v>
      </c>
      <c r="AT122" s="177" t="s">
        <v>153</v>
      </c>
      <c r="AU122" s="177" t="s">
        <v>81</v>
      </c>
      <c r="AY122" s="20" t="s">
        <v>150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20" t="s">
        <v>79</v>
      </c>
      <c r="BK122" s="178">
        <f>ROUND(I122*H122,2)</f>
        <v>0</v>
      </c>
      <c r="BL122" s="20" t="s">
        <v>169</v>
      </c>
      <c r="BM122" s="177" t="s">
        <v>746</v>
      </c>
    </row>
    <row r="123" s="2" customFormat="1">
      <c r="A123" s="39"/>
      <c r="B123" s="40"/>
      <c r="C123" s="39"/>
      <c r="D123" s="179" t="s">
        <v>159</v>
      </c>
      <c r="E123" s="39"/>
      <c r="F123" s="180" t="s">
        <v>667</v>
      </c>
      <c r="G123" s="39"/>
      <c r="H123" s="39"/>
      <c r="I123" s="181"/>
      <c r="J123" s="39"/>
      <c r="K123" s="39"/>
      <c r="L123" s="40"/>
      <c r="M123" s="182"/>
      <c r="N123" s="183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159</v>
      </c>
      <c r="AU123" s="20" t="s">
        <v>81</v>
      </c>
    </row>
    <row r="124" s="2" customFormat="1">
      <c r="A124" s="39"/>
      <c r="B124" s="40"/>
      <c r="C124" s="39"/>
      <c r="D124" s="190" t="s">
        <v>265</v>
      </c>
      <c r="E124" s="39"/>
      <c r="F124" s="191" t="s">
        <v>668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265</v>
      </c>
      <c r="AU124" s="20" t="s">
        <v>81</v>
      </c>
    </row>
    <row r="125" s="13" customFormat="1">
      <c r="A125" s="13"/>
      <c r="B125" s="192"/>
      <c r="C125" s="13"/>
      <c r="D125" s="179" t="s">
        <v>267</v>
      </c>
      <c r="E125" s="193" t="s">
        <v>3</v>
      </c>
      <c r="F125" s="194" t="s">
        <v>562</v>
      </c>
      <c r="G125" s="13"/>
      <c r="H125" s="195">
        <v>11</v>
      </c>
      <c r="I125" s="196"/>
      <c r="J125" s="13"/>
      <c r="K125" s="13"/>
      <c r="L125" s="192"/>
      <c r="M125" s="197"/>
      <c r="N125" s="198"/>
      <c r="O125" s="198"/>
      <c r="P125" s="198"/>
      <c r="Q125" s="198"/>
      <c r="R125" s="198"/>
      <c r="S125" s="198"/>
      <c r="T125" s="19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3" t="s">
        <v>267</v>
      </c>
      <c r="AU125" s="193" t="s">
        <v>81</v>
      </c>
      <c r="AV125" s="13" t="s">
        <v>81</v>
      </c>
      <c r="AW125" s="13" t="s">
        <v>33</v>
      </c>
      <c r="AX125" s="13" t="s">
        <v>79</v>
      </c>
      <c r="AY125" s="193" t="s">
        <v>150</v>
      </c>
    </row>
    <row r="126" s="2" customFormat="1" ht="16.5" customHeight="1">
      <c r="A126" s="39"/>
      <c r="B126" s="165"/>
      <c r="C126" s="207" t="s">
        <v>208</v>
      </c>
      <c r="D126" s="207" t="s">
        <v>372</v>
      </c>
      <c r="E126" s="208" t="s">
        <v>670</v>
      </c>
      <c r="F126" s="209" t="s">
        <v>671</v>
      </c>
      <c r="G126" s="210" t="s">
        <v>324</v>
      </c>
      <c r="H126" s="211">
        <v>1.1000000000000001</v>
      </c>
      <c r="I126" s="212"/>
      <c r="J126" s="213">
        <f>ROUND(I126*H126,2)</f>
        <v>0</v>
      </c>
      <c r="K126" s="209" t="s">
        <v>262</v>
      </c>
      <c r="L126" s="214"/>
      <c r="M126" s="215" t="s">
        <v>3</v>
      </c>
      <c r="N126" s="216" t="s">
        <v>42</v>
      </c>
      <c r="O126" s="73"/>
      <c r="P126" s="175">
        <f>O126*H126</f>
        <v>0</v>
      </c>
      <c r="Q126" s="175">
        <v>0.20000000000000001</v>
      </c>
      <c r="R126" s="175">
        <f>Q126*H126</f>
        <v>0.22000000000000003</v>
      </c>
      <c r="S126" s="175">
        <v>0</v>
      </c>
      <c r="T126" s="17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192</v>
      </c>
      <c r="AT126" s="177" t="s">
        <v>372</v>
      </c>
      <c r="AU126" s="177" t="s">
        <v>81</v>
      </c>
      <c r="AY126" s="20" t="s">
        <v>150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79</v>
      </c>
      <c r="BK126" s="178">
        <f>ROUND(I126*H126,2)</f>
        <v>0</v>
      </c>
      <c r="BL126" s="20" t="s">
        <v>169</v>
      </c>
      <c r="BM126" s="177" t="s">
        <v>747</v>
      </c>
    </row>
    <row r="127" s="2" customFormat="1">
      <c r="A127" s="39"/>
      <c r="B127" s="40"/>
      <c r="C127" s="39"/>
      <c r="D127" s="179" t="s">
        <v>159</v>
      </c>
      <c r="E127" s="39"/>
      <c r="F127" s="180" t="s">
        <v>671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159</v>
      </c>
      <c r="AU127" s="20" t="s">
        <v>81</v>
      </c>
    </row>
    <row r="128" s="13" customFormat="1">
      <c r="A128" s="13"/>
      <c r="B128" s="192"/>
      <c r="C128" s="13"/>
      <c r="D128" s="179" t="s">
        <v>267</v>
      </c>
      <c r="E128" s="193" t="s">
        <v>3</v>
      </c>
      <c r="F128" s="194" t="s">
        <v>748</v>
      </c>
      <c r="G128" s="13"/>
      <c r="H128" s="195">
        <v>1.1000000000000001</v>
      </c>
      <c r="I128" s="196"/>
      <c r="J128" s="13"/>
      <c r="K128" s="13"/>
      <c r="L128" s="192"/>
      <c r="M128" s="197"/>
      <c r="N128" s="198"/>
      <c r="O128" s="198"/>
      <c r="P128" s="198"/>
      <c r="Q128" s="198"/>
      <c r="R128" s="198"/>
      <c r="S128" s="198"/>
      <c r="T128" s="19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3" t="s">
        <v>267</v>
      </c>
      <c r="AU128" s="193" t="s">
        <v>81</v>
      </c>
      <c r="AV128" s="13" t="s">
        <v>81</v>
      </c>
      <c r="AW128" s="13" t="s">
        <v>33</v>
      </c>
      <c r="AX128" s="13" t="s">
        <v>79</v>
      </c>
      <c r="AY128" s="193" t="s">
        <v>150</v>
      </c>
    </row>
    <row r="129" s="2" customFormat="1" ht="24.15" customHeight="1">
      <c r="A129" s="39"/>
      <c r="B129" s="165"/>
      <c r="C129" s="166" t="s">
        <v>9</v>
      </c>
      <c r="D129" s="166" t="s">
        <v>153</v>
      </c>
      <c r="E129" s="167" t="s">
        <v>749</v>
      </c>
      <c r="F129" s="168" t="s">
        <v>750</v>
      </c>
      <c r="G129" s="169" t="s">
        <v>751</v>
      </c>
      <c r="H129" s="170">
        <v>0.091999999999999998</v>
      </c>
      <c r="I129" s="171"/>
      <c r="J129" s="172">
        <f>ROUND(I129*H129,2)</f>
        <v>0</v>
      </c>
      <c r="K129" s="168" t="s">
        <v>262</v>
      </c>
      <c r="L129" s="40"/>
      <c r="M129" s="173" t="s">
        <v>3</v>
      </c>
      <c r="N129" s="174" t="s">
        <v>42</v>
      </c>
      <c r="O129" s="73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7" t="s">
        <v>169</v>
      </c>
      <c r="AT129" s="177" t="s">
        <v>153</v>
      </c>
      <c r="AU129" s="177" t="s">
        <v>81</v>
      </c>
      <c r="AY129" s="20" t="s">
        <v>150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20" t="s">
        <v>79</v>
      </c>
      <c r="BK129" s="178">
        <f>ROUND(I129*H129,2)</f>
        <v>0</v>
      </c>
      <c r="BL129" s="20" t="s">
        <v>169</v>
      </c>
      <c r="BM129" s="177" t="s">
        <v>752</v>
      </c>
    </row>
    <row r="130" s="2" customFormat="1">
      <c r="A130" s="39"/>
      <c r="B130" s="40"/>
      <c r="C130" s="39"/>
      <c r="D130" s="179" t="s">
        <v>159</v>
      </c>
      <c r="E130" s="39"/>
      <c r="F130" s="180" t="s">
        <v>753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159</v>
      </c>
      <c r="AU130" s="20" t="s">
        <v>81</v>
      </c>
    </row>
    <row r="131" s="2" customFormat="1">
      <c r="A131" s="39"/>
      <c r="B131" s="40"/>
      <c r="C131" s="39"/>
      <c r="D131" s="190" t="s">
        <v>265</v>
      </c>
      <c r="E131" s="39"/>
      <c r="F131" s="191" t="s">
        <v>754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265</v>
      </c>
      <c r="AU131" s="20" t="s">
        <v>81</v>
      </c>
    </row>
    <row r="132" s="13" customFormat="1">
      <c r="A132" s="13"/>
      <c r="B132" s="192"/>
      <c r="C132" s="13"/>
      <c r="D132" s="179" t="s">
        <v>267</v>
      </c>
      <c r="E132" s="193" t="s">
        <v>3</v>
      </c>
      <c r="F132" s="194" t="s">
        <v>755</v>
      </c>
      <c r="G132" s="13"/>
      <c r="H132" s="195">
        <v>0.091999999999999998</v>
      </c>
      <c r="I132" s="196"/>
      <c r="J132" s="13"/>
      <c r="K132" s="13"/>
      <c r="L132" s="192"/>
      <c r="M132" s="197"/>
      <c r="N132" s="198"/>
      <c r="O132" s="198"/>
      <c r="P132" s="198"/>
      <c r="Q132" s="198"/>
      <c r="R132" s="198"/>
      <c r="S132" s="198"/>
      <c r="T132" s="19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3" t="s">
        <v>267</v>
      </c>
      <c r="AU132" s="193" t="s">
        <v>81</v>
      </c>
      <c r="AV132" s="13" t="s">
        <v>81</v>
      </c>
      <c r="AW132" s="13" t="s">
        <v>33</v>
      </c>
      <c r="AX132" s="13" t="s">
        <v>79</v>
      </c>
      <c r="AY132" s="193" t="s">
        <v>150</v>
      </c>
    </row>
    <row r="133" s="2" customFormat="1" ht="16.5" customHeight="1">
      <c r="A133" s="39"/>
      <c r="B133" s="165"/>
      <c r="C133" s="166" t="s">
        <v>330</v>
      </c>
      <c r="D133" s="166" t="s">
        <v>153</v>
      </c>
      <c r="E133" s="167" t="s">
        <v>674</v>
      </c>
      <c r="F133" s="168" t="s">
        <v>675</v>
      </c>
      <c r="G133" s="169" t="s">
        <v>324</v>
      </c>
      <c r="H133" s="170">
        <v>0.45600000000000002</v>
      </c>
      <c r="I133" s="171"/>
      <c r="J133" s="172">
        <f>ROUND(I133*H133,2)</f>
        <v>0</v>
      </c>
      <c r="K133" s="168" t="s">
        <v>262</v>
      </c>
      <c r="L133" s="40"/>
      <c r="M133" s="173" t="s">
        <v>3</v>
      </c>
      <c r="N133" s="174" t="s">
        <v>42</v>
      </c>
      <c r="O133" s="7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7" t="s">
        <v>169</v>
      </c>
      <c r="AT133" s="177" t="s">
        <v>153</v>
      </c>
      <c r="AU133" s="177" t="s">
        <v>81</v>
      </c>
      <c r="AY133" s="20" t="s">
        <v>150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0" t="s">
        <v>79</v>
      </c>
      <c r="BK133" s="178">
        <f>ROUND(I133*H133,2)</f>
        <v>0</v>
      </c>
      <c r="BL133" s="20" t="s">
        <v>169</v>
      </c>
      <c r="BM133" s="177" t="s">
        <v>756</v>
      </c>
    </row>
    <row r="134" s="2" customFormat="1">
      <c r="A134" s="39"/>
      <c r="B134" s="40"/>
      <c r="C134" s="39"/>
      <c r="D134" s="179" t="s">
        <v>159</v>
      </c>
      <c r="E134" s="39"/>
      <c r="F134" s="180" t="s">
        <v>677</v>
      </c>
      <c r="G134" s="39"/>
      <c r="H134" s="39"/>
      <c r="I134" s="181"/>
      <c r="J134" s="39"/>
      <c r="K134" s="39"/>
      <c r="L134" s="40"/>
      <c r="M134" s="182"/>
      <c r="N134" s="18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159</v>
      </c>
      <c r="AU134" s="20" t="s">
        <v>81</v>
      </c>
    </row>
    <row r="135" s="2" customFormat="1">
      <c r="A135" s="39"/>
      <c r="B135" s="40"/>
      <c r="C135" s="39"/>
      <c r="D135" s="190" t="s">
        <v>265</v>
      </c>
      <c r="E135" s="39"/>
      <c r="F135" s="191" t="s">
        <v>678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265</v>
      </c>
      <c r="AU135" s="20" t="s">
        <v>81</v>
      </c>
    </row>
    <row r="136" s="13" customFormat="1">
      <c r="A136" s="13"/>
      <c r="B136" s="192"/>
      <c r="C136" s="13"/>
      <c r="D136" s="179" t="s">
        <v>267</v>
      </c>
      <c r="E136" s="193" t="s">
        <v>563</v>
      </c>
      <c r="F136" s="194" t="s">
        <v>757</v>
      </c>
      <c r="G136" s="13"/>
      <c r="H136" s="195">
        <v>0.45600000000000002</v>
      </c>
      <c r="I136" s="196"/>
      <c r="J136" s="13"/>
      <c r="K136" s="13"/>
      <c r="L136" s="192"/>
      <c r="M136" s="197"/>
      <c r="N136" s="198"/>
      <c r="O136" s="198"/>
      <c r="P136" s="198"/>
      <c r="Q136" s="198"/>
      <c r="R136" s="198"/>
      <c r="S136" s="198"/>
      <c r="T136" s="19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3" t="s">
        <v>267</v>
      </c>
      <c r="AU136" s="193" t="s">
        <v>81</v>
      </c>
      <c r="AV136" s="13" t="s">
        <v>81</v>
      </c>
      <c r="AW136" s="13" t="s">
        <v>33</v>
      </c>
      <c r="AX136" s="13" t="s">
        <v>79</v>
      </c>
      <c r="AY136" s="193" t="s">
        <v>150</v>
      </c>
    </row>
    <row r="137" s="14" customFormat="1">
      <c r="A137" s="14"/>
      <c r="B137" s="200"/>
      <c r="C137" s="14"/>
      <c r="D137" s="179" t="s">
        <v>267</v>
      </c>
      <c r="E137" s="201" t="s">
        <v>3</v>
      </c>
      <c r="F137" s="202" t="s">
        <v>758</v>
      </c>
      <c r="G137" s="14"/>
      <c r="H137" s="201" t="s">
        <v>3</v>
      </c>
      <c r="I137" s="203"/>
      <c r="J137" s="14"/>
      <c r="K137" s="14"/>
      <c r="L137" s="200"/>
      <c r="M137" s="204"/>
      <c r="N137" s="205"/>
      <c r="O137" s="205"/>
      <c r="P137" s="205"/>
      <c r="Q137" s="205"/>
      <c r="R137" s="205"/>
      <c r="S137" s="205"/>
      <c r="T137" s="20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1" t="s">
        <v>267</v>
      </c>
      <c r="AU137" s="201" t="s">
        <v>81</v>
      </c>
      <c r="AV137" s="14" t="s">
        <v>79</v>
      </c>
      <c r="AW137" s="14" t="s">
        <v>33</v>
      </c>
      <c r="AX137" s="14" t="s">
        <v>71</v>
      </c>
      <c r="AY137" s="201" t="s">
        <v>150</v>
      </c>
    </row>
    <row r="138" s="2" customFormat="1" ht="21.75" customHeight="1">
      <c r="A138" s="39"/>
      <c r="B138" s="165"/>
      <c r="C138" s="166" t="s">
        <v>336</v>
      </c>
      <c r="D138" s="166" t="s">
        <v>153</v>
      </c>
      <c r="E138" s="167" t="s">
        <v>680</v>
      </c>
      <c r="F138" s="168" t="s">
        <v>681</v>
      </c>
      <c r="G138" s="169" t="s">
        <v>324</v>
      </c>
      <c r="H138" s="170">
        <v>0.45600000000000002</v>
      </c>
      <c r="I138" s="171"/>
      <c r="J138" s="172">
        <f>ROUND(I138*H138,2)</f>
        <v>0</v>
      </c>
      <c r="K138" s="168" t="s">
        <v>262</v>
      </c>
      <c r="L138" s="40"/>
      <c r="M138" s="173" t="s">
        <v>3</v>
      </c>
      <c r="N138" s="174" t="s">
        <v>42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7" t="s">
        <v>169</v>
      </c>
      <c r="AT138" s="177" t="s">
        <v>153</v>
      </c>
      <c r="AU138" s="177" t="s">
        <v>81</v>
      </c>
      <c r="AY138" s="20" t="s">
        <v>150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20" t="s">
        <v>79</v>
      </c>
      <c r="BK138" s="178">
        <f>ROUND(I138*H138,2)</f>
        <v>0</v>
      </c>
      <c r="BL138" s="20" t="s">
        <v>169</v>
      </c>
      <c r="BM138" s="177" t="s">
        <v>759</v>
      </c>
    </row>
    <row r="139" s="2" customFormat="1">
      <c r="A139" s="39"/>
      <c r="B139" s="40"/>
      <c r="C139" s="39"/>
      <c r="D139" s="179" t="s">
        <v>159</v>
      </c>
      <c r="E139" s="39"/>
      <c r="F139" s="180" t="s">
        <v>683</v>
      </c>
      <c r="G139" s="39"/>
      <c r="H139" s="39"/>
      <c r="I139" s="181"/>
      <c r="J139" s="39"/>
      <c r="K139" s="39"/>
      <c r="L139" s="40"/>
      <c r="M139" s="182"/>
      <c r="N139" s="183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159</v>
      </c>
      <c r="AU139" s="20" t="s">
        <v>81</v>
      </c>
    </row>
    <row r="140" s="2" customFormat="1">
      <c r="A140" s="39"/>
      <c r="B140" s="40"/>
      <c r="C140" s="39"/>
      <c r="D140" s="190" t="s">
        <v>265</v>
      </c>
      <c r="E140" s="39"/>
      <c r="F140" s="191" t="s">
        <v>684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265</v>
      </c>
      <c r="AU140" s="20" t="s">
        <v>81</v>
      </c>
    </row>
    <row r="141" s="13" customFormat="1">
      <c r="A141" s="13"/>
      <c r="B141" s="192"/>
      <c r="C141" s="13"/>
      <c r="D141" s="179" t="s">
        <v>267</v>
      </c>
      <c r="E141" s="193" t="s">
        <v>3</v>
      </c>
      <c r="F141" s="194" t="s">
        <v>563</v>
      </c>
      <c r="G141" s="13"/>
      <c r="H141" s="195">
        <v>0.45600000000000002</v>
      </c>
      <c r="I141" s="196"/>
      <c r="J141" s="13"/>
      <c r="K141" s="13"/>
      <c r="L141" s="192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3" t="s">
        <v>267</v>
      </c>
      <c r="AU141" s="193" t="s">
        <v>81</v>
      </c>
      <c r="AV141" s="13" t="s">
        <v>81</v>
      </c>
      <c r="AW141" s="13" t="s">
        <v>33</v>
      </c>
      <c r="AX141" s="13" t="s">
        <v>79</v>
      </c>
      <c r="AY141" s="193" t="s">
        <v>150</v>
      </c>
    </row>
    <row r="142" s="2" customFormat="1" ht="24.15" customHeight="1">
      <c r="A142" s="39"/>
      <c r="B142" s="165"/>
      <c r="C142" s="166" t="s">
        <v>344</v>
      </c>
      <c r="D142" s="166" t="s">
        <v>153</v>
      </c>
      <c r="E142" s="167" t="s">
        <v>685</v>
      </c>
      <c r="F142" s="168" t="s">
        <v>686</v>
      </c>
      <c r="G142" s="169" t="s">
        <v>324</v>
      </c>
      <c r="H142" s="170">
        <v>0.45600000000000002</v>
      </c>
      <c r="I142" s="171"/>
      <c r="J142" s="172">
        <f>ROUND(I142*H142,2)</f>
        <v>0</v>
      </c>
      <c r="K142" s="168" t="s">
        <v>262</v>
      </c>
      <c r="L142" s="40"/>
      <c r="M142" s="173" t="s">
        <v>3</v>
      </c>
      <c r="N142" s="174" t="s">
        <v>42</v>
      </c>
      <c r="O142" s="7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7" t="s">
        <v>169</v>
      </c>
      <c r="AT142" s="177" t="s">
        <v>153</v>
      </c>
      <c r="AU142" s="177" t="s">
        <v>81</v>
      </c>
      <c r="AY142" s="20" t="s">
        <v>150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20" t="s">
        <v>79</v>
      </c>
      <c r="BK142" s="178">
        <f>ROUND(I142*H142,2)</f>
        <v>0</v>
      </c>
      <c r="BL142" s="20" t="s">
        <v>169</v>
      </c>
      <c r="BM142" s="177" t="s">
        <v>760</v>
      </c>
    </row>
    <row r="143" s="2" customFormat="1">
      <c r="A143" s="39"/>
      <c r="B143" s="40"/>
      <c r="C143" s="39"/>
      <c r="D143" s="179" t="s">
        <v>159</v>
      </c>
      <c r="E143" s="39"/>
      <c r="F143" s="180" t="s">
        <v>688</v>
      </c>
      <c r="G143" s="39"/>
      <c r="H143" s="39"/>
      <c r="I143" s="181"/>
      <c r="J143" s="39"/>
      <c r="K143" s="39"/>
      <c r="L143" s="40"/>
      <c r="M143" s="182"/>
      <c r="N143" s="183"/>
      <c r="O143" s="73"/>
      <c r="P143" s="73"/>
      <c r="Q143" s="73"/>
      <c r="R143" s="73"/>
      <c r="S143" s="73"/>
      <c r="T143" s="7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20" t="s">
        <v>159</v>
      </c>
      <c r="AU143" s="20" t="s">
        <v>81</v>
      </c>
    </row>
    <row r="144" s="2" customFormat="1">
      <c r="A144" s="39"/>
      <c r="B144" s="40"/>
      <c r="C144" s="39"/>
      <c r="D144" s="190" t="s">
        <v>265</v>
      </c>
      <c r="E144" s="39"/>
      <c r="F144" s="191" t="s">
        <v>689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265</v>
      </c>
      <c r="AU144" s="20" t="s">
        <v>81</v>
      </c>
    </row>
    <row r="145" s="13" customFormat="1">
      <c r="A145" s="13"/>
      <c r="B145" s="192"/>
      <c r="C145" s="13"/>
      <c r="D145" s="179" t="s">
        <v>267</v>
      </c>
      <c r="E145" s="193" t="s">
        <v>3</v>
      </c>
      <c r="F145" s="194" t="s">
        <v>563</v>
      </c>
      <c r="G145" s="13"/>
      <c r="H145" s="195">
        <v>0.45600000000000002</v>
      </c>
      <c r="I145" s="196"/>
      <c r="J145" s="13"/>
      <c r="K145" s="13"/>
      <c r="L145" s="192"/>
      <c r="M145" s="217"/>
      <c r="N145" s="218"/>
      <c r="O145" s="218"/>
      <c r="P145" s="218"/>
      <c r="Q145" s="218"/>
      <c r="R145" s="218"/>
      <c r="S145" s="218"/>
      <c r="T145" s="21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3" t="s">
        <v>267</v>
      </c>
      <c r="AU145" s="193" t="s">
        <v>81</v>
      </c>
      <c r="AV145" s="13" t="s">
        <v>81</v>
      </c>
      <c r="AW145" s="13" t="s">
        <v>33</v>
      </c>
      <c r="AX145" s="13" t="s">
        <v>79</v>
      </c>
      <c r="AY145" s="193" t="s">
        <v>150</v>
      </c>
    </row>
    <row r="146" s="2" customFormat="1" ht="6.96" customHeight="1">
      <c r="A146" s="39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40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111111333"/>
    <hyperlink ref="F90" r:id="rId2" display="https://podminky.urs.cz/item/CS_URS_2024_01/111151131"/>
    <hyperlink ref="F95" r:id="rId3" display="https://podminky.urs.cz/item/CS_URS_2024_01/184215133"/>
    <hyperlink ref="F112" r:id="rId4" display="https://podminky.urs.cz/item/CS_URS_2024_01/184806111"/>
    <hyperlink ref="F116" r:id="rId5" display="https://podminky.urs.cz/item/CS_URS_2024_01/184813121"/>
    <hyperlink ref="F120" r:id="rId6" display="https://podminky.urs.cz/item/CS_URS_2024_01/184813151"/>
    <hyperlink ref="F124" r:id="rId7" display="https://podminky.urs.cz/item/CS_URS_2024_01/184911432"/>
    <hyperlink ref="F131" r:id="rId8" display="https://podminky.urs.cz/item/CS_URS_2024_01/185803106"/>
    <hyperlink ref="F135" r:id="rId9" display="https://podminky.urs.cz/item/CS_URS_2024_01/185804311"/>
    <hyperlink ref="F140" r:id="rId10" display="https://podminky.urs.cz/item/CS_URS_2024_01/185851121"/>
    <hyperlink ref="F144" r:id="rId11" display="https://podminky.urs.cz/item/CS_URS_2024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  <c r="AZ2" s="189" t="s">
        <v>562</v>
      </c>
      <c r="BA2" s="189" t="s">
        <v>3</v>
      </c>
      <c r="BB2" s="189" t="s">
        <v>3</v>
      </c>
      <c r="BC2" s="189" t="s">
        <v>208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710</v>
      </c>
      <c r="BA3" s="189" t="s">
        <v>3</v>
      </c>
      <c r="BB3" s="189" t="s">
        <v>3</v>
      </c>
      <c r="BC3" s="189" t="s">
        <v>165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241</v>
      </c>
      <c r="BA4" s="189" t="s">
        <v>3</v>
      </c>
      <c r="BB4" s="189" t="s">
        <v>3</v>
      </c>
      <c r="BC4" s="189" t="s">
        <v>761</v>
      </c>
      <c r="BD4" s="189" t="s">
        <v>81</v>
      </c>
    </row>
    <row r="5" s="1" customFormat="1" ht="6.96" customHeight="1">
      <c r="B5" s="23"/>
      <c r="L5" s="23"/>
      <c r="AZ5" s="189" t="s">
        <v>563</v>
      </c>
      <c r="BA5" s="189" t="s">
        <v>3</v>
      </c>
      <c r="BB5" s="189" t="s">
        <v>3</v>
      </c>
      <c r="BC5" s="189" t="s">
        <v>712</v>
      </c>
      <c r="BD5" s="189" t="s">
        <v>81</v>
      </c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0"/>
      <c r="C9" s="39"/>
      <c r="D9" s="39"/>
      <c r="E9" s="63" t="s">
        <v>762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ROUND((SUM(BE81:BE146)),  2)</f>
        <v>0</v>
      </c>
      <c r="G33" s="39"/>
      <c r="H33" s="39"/>
      <c r="I33" s="124">
        <v>0.20999999999999999</v>
      </c>
      <c r="J33" s="123">
        <f>ROUND(((SUM(BE81:BE146))*I33),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ROUND((SUM(BF81:BF146)),  2)</f>
        <v>0</v>
      </c>
      <c r="G34" s="39"/>
      <c r="H34" s="39"/>
      <c r="I34" s="124">
        <v>0.12</v>
      </c>
      <c r="J34" s="123">
        <f>ROUND(((SUM(BF81:BF146))*I34),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ROUND((SUM(BG81:BG146)),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ROUND((SUM(BH81:BH146)),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ROUND((SUM(BI81:BI146)),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39"/>
      <c r="D50" s="39"/>
      <c r="E50" s="63" t="str">
        <f>E9</f>
        <v>823/21-4 - SO 800 Doprovodná zeleň k cestě VC9A - následná péče - 2. rok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134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Chodeč u Mělníka - polní cesty VC9A, VC9B a LBK 47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123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30" customHeight="1">
      <c r="A73" s="39"/>
      <c r="B73" s="40"/>
      <c r="C73" s="39"/>
      <c r="D73" s="39"/>
      <c r="E73" s="63" t="str">
        <f>E9</f>
        <v>823/21-4 - SO 800 Doprovodná zeleň k cestě VC9A - následná péče - 2. rok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Chodeč u Mělníka</v>
      </c>
      <c r="G75" s="39"/>
      <c r="H75" s="39"/>
      <c r="I75" s="33" t="s">
        <v>23</v>
      </c>
      <c r="J75" s="65" t="str">
        <f>IF(J12="","",J12)</f>
        <v>2. 11. 2021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SPÚ Mělník</v>
      </c>
      <c r="G77" s="39"/>
      <c r="H77" s="39"/>
      <c r="I77" s="33" t="s">
        <v>31</v>
      </c>
      <c r="J77" s="37" t="str">
        <f>E21</f>
        <v>NDCon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>NDCon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135</v>
      </c>
      <c r="D80" s="145" t="s">
        <v>56</v>
      </c>
      <c r="E80" s="145" t="s">
        <v>52</v>
      </c>
      <c r="F80" s="145" t="s">
        <v>53</v>
      </c>
      <c r="G80" s="145" t="s">
        <v>136</v>
      </c>
      <c r="H80" s="145" t="s">
        <v>137</v>
      </c>
      <c r="I80" s="145" t="s">
        <v>138</v>
      </c>
      <c r="J80" s="145" t="s">
        <v>127</v>
      </c>
      <c r="K80" s="146" t="s">
        <v>139</v>
      </c>
      <c r="L80" s="147"/>
      <c r="M80" s="81" t="s">
        <v>3</v>
      </c>
      <c r="N80" s="82" t="s">
        <v>41</v>
      </c>
      <c r="O80" s="82" t="s">
        <v>140</v>
      </c>
      <c r="P80" s="82" t="s">
        <v>141</v>
      </c>
      <c r="Q80" s="82" t="s">
        <v>142</v>
      </c>
      <c r="R80" s="82" t="s">
        <v>143</v>
      </c>
      <c r="S80" s="82" t="s">
        <v>144</v>
      </c>
      <c r="T80" s="83" t="s">
        <v>145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146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0.40256040000000004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70</v>
      </c>
      <c r="AU81" s="20" t="s">
        <v>128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70</v>
      </c>
      <c r="E82" s="154" t="s">
        <v>257</v>
      </c>
      <c r="F82" s="154" t="s">
        <v>258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0.40256040000000004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79</v>
      </c>
      <c r="AT82" s="161" t="s">
        <v>70</v>
      </c>
      <c r="AU82" s="161" t="s">
        <v>71</v>
      </c>
      <c r="AY82" s="153" t="s">
        <v>150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70</v>
      </c>
      <c r="E83" s="163" t="s">
        <v>79</v>
      </c>
      <c r="F83" s="163" t="s">
        <v>259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SUM(P84:P146)</f>
        <v>0</v>
      </c>
      <c r="Q83" s="158"/>
      <c r="R83" s="159">
        <f>SUM(R84:R146)</f>
        <v>0.40256040000000004</v>
      </c>
      <c r="S83" s="158"/>
      <c r="T83" s="160">
        <f>SUM(T84:T146)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79</v>
      </c>
      <c r="AT83" s="161" t="s">
        <v>70</v>
      </c>
      <c r="AU83" s="161" t="s">
        <v>79</v>
      </c>
      <c r="AY83" s="153" t="s">
        <v>150</v>
      </c>
      <c r="BK83" s="162">
        <f>SUM(BK84:BK146)</f>
        <v>0</v>
      </c>
    </row>
    <row r="84" s="2" customFormat="1" ht="33" customHeight="1">
      <c r="A84" s="39"/>
      <c r="B84" s="165"/>
      <c r="C84" s="166" t="s">
        <v>79</v>
      </c>
      <c r="D84" s="166" t="s">
        <v>153</v>
      </c>
      <c r="E84" s="167" t="s">
        <v>714</v>
      </c>
      <c r="F84" s="168" t="s">
        <v>715</v>
      </c>
      <c r="G84" s="169" t="s">
        <v>233</v>
      </c>
      <c r="H84" s="170">
        <v>920</v>
      </c>
      <c r="I84" s="171"/>
      <c r="J84" s="172">
        <f>ROUND(I84*H84,2)</f>
        <v>0</v>
      </c>
      <c r="K84" s="168" t="s">
        <v>262</v>
      </c>
      <c r="L84" s="40"/>
      <c r="M84" s="173" t="s">
        <v>3</v>
      </c>
      <c r="N84" s="174" t="s">
        <v>42</v>
      </c>
      <c r="O84" s="7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169</v>
      </c>
      <c r="AT84" s="177" t="s">
        <v>153</v>
      </c>
      <c r="AU84" s="177" t="s">
        <v>81</v>
      </c>
      <c r="AY84" s="20" t="s">
        <v>150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79</v>
      </c>
      <c r="BK84" s="178">
        <f>ROUND(I84*H84,2)</f>
        <v>0</v>
      </c>
      <c r="BL84" s="20" t="s">
        <v>169</v>
      </c>
      <c r="BM84" s="177" t="s">
        <v>763</v>
      </c>
    </row>
    <row r="85" s="2" customFormat="1">
      <c r="A85" s="39"/>
      <c r="B85" s="40"/>
      <c r="C85" s="39"/>
      <c r="D85" s="179" t="s">
        <v>159</v>
      </c>
      <c r="E85" s="39"/>
      <c r="F85" s="180" t="s">
        <v>717</v>
      </c>
      <c r="G85" s="39"/>
      <c r="H85" s="39"/>
      <c r="I85" s="181"/>
      <c r="J85" s="39"/>
      <c r="K85" s="39"/>
      <c r="L85" s="40"/>
      <c r="M85" s="182"/>
      <c r="N85" s="183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159</v>
      </c>
      <c r="AU85" s="20" t="s">
        <v>81</v>
      </c>
    </row>
    <row r="86" s="2" customFormat="1">
      <c r="A86" s="39"/>
      <c r="B86" s="40"/>
      <c r="C86" s="39"/>
      <c r="D86" s="190" t="s">
        <v>265</v>
      </c>
      <c r="E86" s="39"/>
      <c r="F86" s="191" t="s">
        <v>718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265</v>
      </c>
      <c r="AU86" s="20" t="s">
        <v>81</v>
      </c>
    </row>
    <row r="87" s="13" customFormat="1">
      <c r="A87" s="13"/>
      <c r="B87" s="192"/>
      <c r="C87" s="13"/>
      <c r="D87" s="179" t="s">
        <v>267</v>
      </c>
      <c r="E87" s="193" t="s">
        <v>3</v>
      </c>
      <c r="F87" s="194" t="s">
        <v>725</v>
      </c>
      <c r="G87" s="13"/>
      <c r="H87" s="195">
        <v>920</v>
      </c>
      <c r="I87" s="196"/>
      <c r="J87" s="13"/>
      <c r="K87" s="13"/>
      <c r="L87" s="192"/>
      <c r="M87" s="197"/>
      <c r="N87" s="198"/>
      <c r="O87" s="198"/>
      <c r="P87" s="198"/>
      <c r="Q87" s="198"/>
      <c r="R87" s="198"/>
      <c r="S87" s="198"/>
      <c r="T87" s="19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93" t="s">
        <v>267</v>
      </c>
      <c r="AU87" s="193" t="s">
        <v>81</v>
      </c>
      <c r="AV87" s="13" t="s">
        <v>81</v>
      </c>
      <c r="AW87" s="13" t="s">
        <v>33</v>
      </c>
      <c r="AX87" s="13" t="s">
        <v>79</v>
      </c>
      <c r="AY87" s="193" t="s">
        <v>150</v>
      </c>
    </row>
    <row r="88" s="14" customFormat="1">
      <c r="A88" s="14"/>
      <c r="B88" s="200"/>
      <c r="C88" s="14"/>
      <c r="D88" s="179" t="s">
        <v>267</v>
      </c>
      <c r="E88" s="201" t="s">
        <v>3</v>
      </c>
      <c r="F88" s="202" t="s">
        <v>726</v>
      </c>
      <c r="G88" s="14"/>
      <c r="H88" s="201" t="s">
        <v>3</v>
      </c>
      <c r="I88" s="203"/>
      <c r="J88" s="14"/>
      <c r="K88" s="14"/>
      <c r="L88" s="200"/>
      <c r="M88" s="204"/>
      <c r="N88" s="205"/>
      <c r="O88" s="205"/>
      <c r="P88" s="205"/>
      <c r="Q88" s="205"/>
      <c r="R88" s="205"/>
      <c r="S88" s="205"/>
      <c r="T88" s="206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01" t="s">
        <v>267</v>
      </c>
      <c r="AU88" s="201" t="s">
        <v>81</v>
      </c>
      <c r="AV88" s="14" t="s">
        <v>79</v>
      </c>
      <c r="AW88" s="14" t="s">
        <v>33</v>
      </c>
      <c r="AX88" s="14" t="s">
        <v>71</v>
      </c>
      <c r="AY88" s="201" t="s">
        <v>150</v>
      </c>
    </row>
    <row r="89" s="2" customFormat="1" ht="24.15" customHeight="1">
      <c r="A89" s="39"/>
      <c r="B89" s="165"/>
      <c r="C89" s="166" t="s">
        <v>81</v>
      </c>
      <c r="D89" s="166" t="s">
        <v>153</v>
      </c>
      <c r="E89" s="167" t="s">
        <v>720</v>
      </c>
      <c r="F89" s="168" t="s">
        <v>721</v>
      </c>
      <c r="G89" s="169" t="s">
        <v>233</v>
      </c>
      <c r="H89" s="170">
        <v>1380</v>
      </c>
      <c r="I89" s="171"/>
      <c r="J89" s="172">
        <f>ROUND(I89*H89,2)</f>
        <v>0</v>
      </c>
      <c r="K89" s="168" t="s">
        <v>262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169</v>
      </c>
      <c r="AT89" s="177" t="s">
        <v>153</v>
      </c>
      <c r="AU89" s="177" t="s">
        <v>81</v>
      </c>
      <c r="AY89" s="20" t="s">
        <v>150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169</v>
      </c>
      <c r="BM89" s="177" t="s">
        <v>764</v>
      </c>
    </row>
    <row r="90" s="2" customFormat="1">
      <c r="A90" s="39"/>
      <c r="B90" s="40"/>
      <c r="C90" s="39"/>
      <c r="D90" s="179" t="s">
        <v>159</v>
      </c>
      <c r="E90" s="39"/>
      <c r="F90" s="180" t="s">
        <v>723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159</v>
      </c>
      <c r="AU90" s="20" t="s">
        <v>81</v>
      </c>
    </row>
    <row r="91" s="2" customFormat="1">
      <c r="A91" s="39"/>
      <c r="B91" s="40"/>
      <c r="C91" s="39"/>
      <c r="D91" s="190" t="s">
        <v>265</v>
      </c>
      <c r="E91" s="39"/>
      <c r="F91" s="191" t="s">
        <v>724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265</v>
      </c>
      <c r="AU91" s="20" t="s">
        <v>81</v>
      </c>
    </row>
    <row r="92" s="13" customFormat="1">
      <c r="A92" s="13"/>
      <c r="B92" s="192"/>
      <c r="C92" s="13"/>
      <c r="D92" s="179" t="s">
        <v>267</v>
      </c>
      <c r="E92" s="193" t="s">
        <v>241</v>
      </c>
      <c r="F92" s="194" t="s">
        <v>765</v>
      </c>
      <c r="G92" s="13"/>
      <c r="H92" s="195">
        <v>1380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267</v>
      </c>
      <c r="AU92" s="193" t="s">
        <v>81</v>
      </c>
      <c r="AV92" s="13" t="s">
        <v>81</v>
      </c>
      <c r="AW92" s="13" t="s">
        <v>33</v>
      </c>
      <c r="AX92" s="13" t="s">
        <v>79</v>
      </c>
      <c r="AY92" s="193" t="s">
        <v>150</v>
      </c>
    </row>
    <row r="93" s="14" customFormat="1">
      <c r="A93" s="14"/>
      <c r="B93" s="200"/>
      <c r="C93" s="14"/>
      <c r="D93" s="179" t="s">
        <v>267</v>
      </c>
      <c r="E93" s="201" t="s">
        <v>3</v>
      </c>
      <c r="F93" s="202" t="s">
        <v>726</v>
      </c>
      <c r="G93" s="14"/>
      <c r="H93" s="201" t="s">
        <v>3</v>
      </c>
      <c r="I93" s="203"/>
      <c r="J93" s="14"/>
      <c r="K93" s="14"/>
      <c r="L93" s="200"/>
      <c r="M93" s="204"/>
      <c r="N93" s="205"/>
      <c r="O93" s="205"/>
      <c r="P93" s="205"/>
      <c r="Q93" s="205"/>
      <c r="R93" s="205"/>
      <c r="S93" s="205"/>
      <c r="T93" s="20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1" t="s">
        <v>267</v>
      </c>
      <c r="AU93" s="201" t="s">
        <v>81</v>
      </c>
      <c r="AV93" s="14" t="s">
        <v>79</v>
      </c>
      <c r="AW93" s="14" t="s">
        <v>33</v>
      </c>
      <c r="AX93" s="14" t="s">
        <v>71</v>
      </c>
      <c r="AY93" s="201" t="s">
        <v>150</v>
      </c>
    </row>
    <row r="94" s="2" customFormat="1" ht="33" customHeight="1">
      <c r="A94" s="39"/>
      <c r="B94" s="165"/>
      <c r="C94" s="166" t="s">
        <v>165</v>
      </c>
      <c r="D94" s="166" t="s">
        <v>153</v>
      </c>
      <c r="E94" s="167" t="s">
        <v>629</v>
      </c>
      <c r="F94" s="168" t="s">
        <v>630</v>
      </c>
      <c r="G94" s="169" t="s">
        <v>217</v>
      </c>
      <c r="H94" s="170">
        <v>3</v>
      </c>
      <c r="I94" s="171"/>
      <c r="J94" s="172">
        <f>ROUND(I94*H94,2)</f>
        <v>0</v>
      </c>
      <c r="K94" s="168" t="s">
        <v>262</v>
      </c>
      <c r="L94" s="40"/>
      <c r="M94" s="173" t="s">
        <v>3</v>
      </c>
      <c r="N94" s="174" t="s">
        <v>42</v>
      </c>
      <c r="O94" s="73"/>
      <c r="P94" s="175">
        <f>O94*H94</f>
        <v>0</v>
      </c>
      <c r="Q94" s="175">
        <v>5.8E-05</v>
      </c>
      <c r="R94" s="175">
        <f>Q94*H94</f>
        <v>0.000174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169</v>
      </c>
      <c r="AT94" s="177" t="s">
        <v>153</v>
      </c>
      <c r="AU94" s="177" t="s">
        <v>81</v>
      </c>
      <c r="AY94" s="20" t="s">
        <v>150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79</v>
      </c>
      <c r="BK94" s="178">
        <f>ROUND(I94*H94,2)</f>
        <v>0</v>
      </c>
      <c r="BL94" s="20" t="s">
        <v>169</v>
      </c>
      <c r="BM94" s="177" t="s">
        <v>766</v>
      </c>
    </row>
    <row r="95" s="2" customFormat="1">
      <c r="A95" s="39"/>
      <c r="B95" s="40"/>
      <c r="C95" s="39"/>
      <c r="D95" s="179" t="s">
        <v>159</v>
      </c>
      <c r="E95" s="39"/>
      <c r="F95" s="180" t="s">
        <v>632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159</v>
      </c>
      <c r="AU95" s="20" t="s">
        <v>81</v>
      </c>
    </row>
    <row r="96" s="2" customFormat="1">
      <c r="A96" s="39"/>
      <c r="B96" s="40"/>
      <c r="C96" s="39"/>
      <c r="D96" s="190" t="s">
        <v>265</v>
      </c>
      <c r="E96" s="39"/>
      <c r="F96" s="191" t="s">
        <v>633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265</v>
      </c>
      <c r="AU96" s="20" t="s">
        <v>81</v>
      </c>
    </row>
    <row r="97" s="2" customFormat="1">
      <c r="A97" s="39"/>
      <c r="B97" s="40"/>
      <c r="C97" s="39"/>
      <c r="D97" s="179" t="s">
        <v>188</v>
      </c>
      <c r="E97" s="39"/>
      <c r="F97" s="184" t="s">
        <v>728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188</v>
      </c>
      <c r="AU97" s="20" t="s">
        <v>81</v>
      </c>
    </row>
    <row r="98" s="13" customFormat="1">
      <c r="A98" s="13"/>
      <c r="B98" s="192"/>
      <c r="C98" s="13"/>
      <c r="D98" s="179" t="s">
        <v>267</v>
      </c>
      <c r="E98" s="193" t="s">
        <v>562</v>
      </c>
      <c r="F98" s="194" t="s">
        <v>208</v>
      </c>
      <c r="G98" s="13"/>
      <c r="H98" s="195">
        <v>11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267</v>
      </c>
      <c r="AU98" s="193" t="s">
        <v>81</v>
      </c>
      <c r="AV98" s="13" t="s">
        <v>81</v>
      </c>
      <c r="AW98" s="13" t="s">
        <v>33</v>
      </c>
      <c r="AX98" s="13" t="s">
        <v>71</v>
      </c>
      <c r="AY98" s="193" t="s">
        <v>150</v>
      </c>
    </row>
    <row r="99" s="13" customFormat="1">
      <c r="A99" s="13"/>
      <c r="B99" s="192"/>
      <c r="C99" s="13"/>
      <c r="D99" s="179" t="s">
        <v>267</v>
      </c>
      <c r="E99" s="193" t="s">
        <v>3</v>
      </c>
      <c r="F99" s="194" t="s">
        <v>729</v>
      </c>
      <c r="G99" s="13"/>
      <c r="H99" s="195">
        <v>2.75</v>
      </c>
      <c r="I99" s="196"/>
      <c r="J99" s="13"/>
      <c r="K99" s="13"/>
      <c r="L99" s="192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3" t="s">
        <v>267</v>
      </c>
      <c r="AU99" s="193" t="s">
        <v>81</v>
      </c>
      <c r="AV99" s="13" t="s">
        <v>81</v>
      </c>
      <c r="AW99" s="13" t="s">
        <v>33</v>
      </c>
      <c r="AX99" s="13" t="s">
        <v>71</v>
      </c>
      <c r="AY99" s="193" t="s">
        <v>150</v>
      </c>
    </row>
    <row r="100" s="13" customFormat="1">
      <c r="A100" s="13"/>
      <c r="B100" s="192"/>
      <c r="C100" s="13"/>
      <c r="D100" s="179" t="s">
        <v>267</v>
      </c>
      <c r="E100" s="193" t="s">
        <v>710</v>
      </c>
      <c r="F100" s="194" t="s">
        <v>165</v>
      </c>
      <c r="G100" s="13"/>
      <c r="H100" s="195">
        <v>3</v>
      </c>
      <c r="I100" s="196"/>
      <c r="J100" s="13"/>
      <c r="K100" s="13"/>
      <c r="L100" s="192"/>
      <c r="M100" s="197"/>
      <c r="N100" s="198"/>
      <c r="O100" s="198"/>
      <c r="P100" s="198"/>
      <c r="Q100" s="198"/>
      <c r="R100" s="198"/>
      <c r="S100" s="198"/>
      <c r="T100" s="19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93" t="s">
        <v>267</v>
      </c>
      <c r="AU100" s="193" t="s">
        <v>81</v>
      </c>
      <c r="AV100" s="13" t="s">
        <v>81</v>
      </c>
      <c r="AW100" s="13" t="s">
        <v>33</v>
      </c>
      <c r="AX100" s="13" t="s">
        <v>79</v>
      </c>
      <c r="AY100" s="193" t="s">
        <v>150</v>
      </c>
    </row>
    <row r="101" s="14" customFormat="1">
      <c r="A101" s="14"/>
      <c r="B101" s="200"/>
      <c r="C101" s="14"/>
      <c r="D101" s="179" t="s">
        <v>267</v>
      </c>
      <c r="E101" s="201" t="s">
        <v>3</v>
      </c>
      <c r="F101" s="202" t="s">
        <v>730</v>
      </c>
      <c r="G101" s="14"/>
      <c r="H101" s="201" t="s">
        <v>3</v>
      </c>
      <c r="I101" s="203"/>
      <c r="J101" s="14"/>
      <c r="K101" s="14"/>
      <c r="L101" s="200"/>
      <c r="M101" s="204"/>
      <c r="N101" s="205"/>
      <c r="O101" s="205"/>
      <c r="P101" s="205"/>
      <c r="Q101" s="205"/>
      <c r="R101" s="205"/>
      <c r="S101" s="205"/>
      <c r="T101" s="20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01" t="s">
        <v>267</v>
      </c>
      <c r="AU101" s="201" t="s">
        <v>81</v>
      </c>
      <c r="AV101" s="14" t="s">
        <v>79</v>
      </c>
      <c r="AW101" s="14" t="s">
        <v>33</v>
      </c>
      <c r="AX101" s="14" t="s">
        <v>71</v>
      </c>
      <c r="AY101" s="201" t="s">
        <v>150</v>
      </c>
    </row>
    <row r="102" s="2" customFormat="1" ht="21.75" customHeight="1">
      <c r="A102" s="39"/>
      <c r="B102" s="165"/>
      <c r="C102" s="207" t="s">
        <v>169</v>
      </c>
      <c r="D102" s="207" t="s">
        <v>372</v>
      </c>
      <c r="E102" s="208" t="s">
        <v>634</v>
      </c>
      <c r="F102" s="209" t="s">
        <v>635</v>
      </c>
      <c r="G102" s="210" t="s">
        <v>217</v>
      </c>
      <c r="H102" s="211">
        <v>9</v>
      </c>
      <c r="I102" s="212"/>
      <c r="J102" s="213">
        <f>ROUND(I102*H102,2)</f>
        <v>0</v>
      </c>
      <c r="K102" s="209" t="s">
        <v>262</v>
      </c>
      <c r="L102" s="214"/>
      <c r="M102" s="215" t="s">
        <v>3</v>
      </c>
      <c r="N102" s="216" t="s">
        <v>42</v>
      </c>
      <c r="O102" s="73"/>
      <c r="P102" s="175">
        <f>O102*H102</f>
        <v>0</v>
      </c>
      <c r="Q102" s="175">
        <v>0.0058999999999999999</v>
      </c>
      <c r="R102" s="175">
        <f>Q102*H102</f>
        <v>0.053100000000000001</v>
      </c>
      <c r="S102" s="175">
        <v>0</v>
      </c>
      <c r="T102" s="17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7" t="s">
        <v>192</v>
      </c>
      <c r="AT102" s="177" t="s">
        <v>372</v>
      </c>
      <c r="AU102" s="177" t="s">
        <v>81</v>
      </c>
      <c r="AY102" s="20" t="s">
        <v>150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0" t="s">
        <v>79</v>
      </c>
      <c r="BK102" s="178">
        <f>ROUND(I102*H102,2)</f>
        <v>0</v>
      </c>
      <c r="BL102" s="20" t="s">
        <v>169</v>
      </c>
      <c r="BM102" s="177" t="s">
        <v>767</v>
      </c>
    </row>
    <row r="103" s="2" customFormat="1">
      <c r="A103" s="39"/>
      <c r="B103" s="40"/>
      <c r="C103" s="39"/>
      <c r="D103" s="179" t="s">
        <v>159</v>
      </c>
      <c r="E103" s="39"/>
      <c r="F103" s="180" t="s">
        <v>635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159</v>
      </c>
      <c r="AU103" s="20" t="s">
        <v>81</v>
      </c>
    </row>
    <row r="104" s="13" customFormat="1">
      <c r="A104" s="13"/>
      <c r="B104" s="192"/>
      <c r="C104" s="13"/>
      <c r="D104" s="179" t="s">
        <v>267</v>
      </c>
      <c r="E104" s="193" t="s">
        <v>3</v>
      </c>
      <c r="F104" s="194" t="s">
        <v>732</v>
      </c>
      <c r="G104" s="13"/>
      <c r="H104" s="195">
        <v>9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3" t="s">
        <v>267</v>
      </c>
      <c r="AU104" s="193" t="s">
        <v>81</v>
      </c>
      <c r="AV104" s="13" t="s">
        <v>81</v>
      </c>
      <c r="AW104" s="13" t="s">
        <v>33</v>
      </c>
      <c r="AX104" s="13" t="s">
        <v>79</v>
      </c>
      <c r="AY104" s="193" t="s">
        <v>150</v>
      </c>
    </row>
    <row r="105" s="2" customFormat="1" ht="16.5" customHeight="1">
      <c r="A105" s="39"/>
      <c r="B105" s="165"/>
      <c r="C105" s="207" t="s">
        <v>149</v>
      </c>
      <c r="D105" s="207" t="s">
        <v>372</v>
      </c>
      <c r="E105" s="208" t="s">
        <v>638</v>
      </c>
      <c r="F105" s="209" t="s">
        <v>639</v>
      </c>
      <c r="G105" s="210" t="s">
        <v>217</v>
      </c>
      <c r="H105" s="211">
        <v>9</v>
      </c>
      <c r="I105" s="212"/>
      <c r="J105" s="213">
        <f>ROUND(I105*H105,2)</f>
        <v>0</v>
      </c>
      <c r="K105" s="209" t="s">
        <v>3</v>
      </c>
      <c r="L105" s="214"/>
      <c r="M105" s="215" t="s">
        <v>3</v>
      </c>
      <c r="N105" s="216" t="s">
        <v>42</v>
      </c>
      <c r="O105" s="73"/>
      <c r="P105" s="175">
        <f>O105*H105</f>
        <v>0</v>
      </c>
      <c r="Q105" s="175">
        <v>0.0059100000000000003</v>
      </c>
      <c r="R105" s="175">
        <f>Q105*H105</f>
        <v>0.053190000000000001</v>
      </c>
      <c r="S105" s="175">
        <v>0</v>
      </c>
      <c r="T105" s="17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7" t="s">
        <v>192</v>
      </c>
      <c r="AT105" s="177" t="s">
        <v>372</v>
      </c>
      <c r="AU105" s="177" t="s">
        <v>81</v>
      </c>
      <c r="AY105" s="20" t="s">
        <v>150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0" t="s">
        <v>79</v>
      </c>
      <c r="BK105" s="178">
        <f>ROUND(I105*H105,2)</f>
        <v>0</v>
      </c>
      <c r="BL105" s="20" t="s">
        <v>169</v>
      </c>
      <c r="BM105" s="177" t="s">
        <v>768</v>
      </c>
    </row>
    <row r="106" s="2" customFormat="1">
      <c r="A106" s="39"/>
      <c r="B106" s="40"/>
      <c r="C106" s="39"/>
      <c r="D106" s="179" t="s">
        <v>159</v>
      </c>
      <c r="E106" s="39"/>
      <c r="F106" s="180" t="s">
        <v>639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159</v>
      </c>
      <c r="AU106" s="20" t="s">
        <v>81</v>
      </c>
    </row>
    <row r="107" s="13" customFormat="1">
      <c r="A107" s="13"/>
      <c r="B107" s="192"/>
      <c r="C107" s="13"/>
      <c r="D107" s="179" t="s">
        <v>267</v>
      </c>
      <c r="E107" s="193" t="s">
        <v>3</v>
      </c>
      <c r="F107" s="194" t="s">
        <v>732</v>
      </c>
      <c r="G107" s="13"/>
      <c r="H107" s="195">
        <v>9</v>
      </c>
      <c r="I107" s="196"/>
      <c r="J107" s="13"/>
      <c r="K107" s="13"/>
      <c r="L107" s="192"/>
      <c r="M107" s="197"/>
      <c r="N107" s="198"/>
      <c r="O107" s="198"/>
      <c r="P107" s="198"/>
      <c r="Q107" s="198"/>
      <c r="R107" s="198"/>
      <c r="S107" s="198"/>
      <c r="T107" s="19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3" t="s">
        <v>267</v>
      </c>
      <c r="AU107" s="193" t="s">
        <v>81</v>
      </c>
      <c r="AV107" s="13" t="s">
        <v>81</v>
      </c>
      <c r="AW107" s="13" t="s">
        <v>33</v>
      </c>
      <c r="AX107" s="13" t="s">
        <v>79</v>
      </c>
      <c r="AY107" s="193" t="s">
        <v>150</v>
      </c>
    </row>
    <row r="108" s="2" customFormat="1" ht="16.5" customHeight="1">
      <c r="A108" s="39"/>
      <c r="B108" s="165"/>
      <c r="C108" s="207" t="s">
        <v>179</v>
      </c>
      <c r="D108" s="207" t="s">
        <v>372</v>
      </c>
      <c r="E108" s="208" t="s">
        <v>641</v>
      </c>
      <c r="F108" s="209" t="s">
        <v>642</v>
      </c>
      <c r="G108" s="210" t="s">
        <v>217</v>
      </c>
      <c r="H108" s="211">
        <v>9</v>
      </c>
      <c r="I108" s="212"/>
      <c r="J108" s="213">
        <f>ROUND(I108*H108,2)</f>
        <v>0</v>
      </c>
      <c r="K108" s="209" t="s">
        <v>3</v>
      </c>
      <c r="L108" s="214"/>
      <c r="M108" s="215" t="s">
        <v>3</v>
      </c>
      <c r="N108" s="216" t="s">
        <v>42</v>
      </c>
      <c r="O108" s="73"/>
      <c r="P108" s="175">
        <f>O108*H108</f>
        <v>0</v>
      </c>
      <c r="Q108" s="175">
        <v>0.0059100000000000003</v>
      </c>
      <c r="R108" s="175">
        <f>Q108*H108</f>
        <v>0.053190000000000001</v>
      </c>
      <c r="S108" s="175">
        <v>0</v>
      </c>
      <c r="T108" s="17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7" t="s">
        <v>192</v>
      </c>
      <c r="AT108" s="177" t="s">
        <v>372</v>
      </c>
      <c r="AU108" s="177" t="s">
        <v>81</v>
      </c>
      <c r="AY108" s="20" t="s">
        <v>150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20" t="s">
        <v>79</v>
      </c>
      <c r="BK108" s="178">
        <f>ROUND(I108*H108,2)</f>
        <v>0</v>
      </c>
      <c r="BL108" s="20" t="s">
        <v>169</v>
      </c>
      <c r="BM108" s="177" t="s">
        <v>769</v>
      </c>
    </row>
    <row r="109" s="2" customFormat="1">
      <c r="A109" s="39"/>
      <c r="B109" s="40"/>
      <c r="C109" s="39"/>
      <c r="D109" s="179" t="s">
        <v>159</v>
      </c>
      <c r="E109" s="39"/>
      <c r="F109" s="180" t="s">
        <v>642</v>
      </c>
      <c r="G109" s="39"/>
      <c r="H109" s="39"/>
      <c r="I109" s="181"/>
      <c r="J109" s="39"/>
      <c r="K109" s="39"/>
      <c r="L109" s="40"/>
      <c r="M109" s="182"/>
      <c r="N109" s="18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159</v>
      </c>
      <c r="AU109" s="20" t="s">
        <v>81</v>
      </c>
    </row>
    <row r="110" s="13" customFormat="1">
      <c r="A110" s="13"/>
      <c r="B110" s="192"/>
      <c r="C110" s="13"/>
      <c r="D110" s="179" t="s">
        <v>267</v>
      </c>
      <c r="E110" s="193" t="s">
        <v>3</v>
      </c>
      <c r="F110" s="194" t="s">
        <v>732</v>
      </c>
      <c r="G110" s="13"/>
      <c r="H110" s="195">
        <v>9</v>
      </c>
      <c r="I110" s="196"/>
      <c r="J110" s="13"/>
      <c r="K110" s="13"/>
      <c r="L110" s="192"/>
      <c r="M110" s="197"/>
      <c r="N110" s="198"/>
      <c r="O110" s="198"/>
      <c r="P110" s="198"/>
      <c r="Q110" s="198"/>
      <c r="R110" s="198"/>
      <c r="S110" s="198"/>
      <c r="T110" s="19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3" t="s">
        <v>267</v>
      </c>
      <c r="AU110" s="193" t="s">
        <v>81</v>
      </c>
      <c r="AV110" s="13" t="s">
        <v>81</v>
      </c>
      <c r="AW110" s="13" t="s">
        <v>33</v>
      </c>
      <c r="AX110" s="13" t="s">
        <v>79</v>
      </c>
      <c r="AY110" s="193" t="s">
        <v>150</v>
      </c>
    </row>
    <row r="111" s="2" customFormat="1" ht="21.75" customHeight="1">
      <c r="A111" s="39"/>
      <c r="B111" s="165"/>
      <c r="C111" s="166" t="s">
        <v>184</v>
      </c>
      <c r="D111" s="166" t="s">
        <v>153</v>
      </c>
      <c r="E111" s="167" t="s">
        <v>735</v>
      </c>
      <c r="F111" s="168" t="s">
        <v>736</v>
      </c>
      <c r="G111" s="169" t="s">
        <v>217</v>
      </c>
      <c r="H111" s="170">
        <v>11</v>
      </c>
      <c r="I111" s="171"/>
      <c r="J111" s="172">
        <f>ROUND(I111*H111,2)</f>
        <v>0</v>
      </c>
      <c r="K111" s="168" t="s">
        <v>262</v>
      </c>
      <c r="L111" s="40"/>
      <c r="M111" s="173" t="s">
        <v>3</v>
      </c>
      <c r="N111" s="174" t="s">
        <v>42</v>
      </c>
      <c r="O111" s="73"/>
      <c r="P111" s="175">
        <f>O111*H111</f>
        <v>0</v>
      </c>
      <c r="Q111" s="175">
        <v>0</v>
      </c>
      <c r="R111" s="175">
        <f>Q111*H111</f>
        <v>0</v>
      </c>
      <c r="S111" s="175">
        <v>0</v>
      </c>
      <c r="T111" s="17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77" t="s">
        <v>169</v>
      </c>
      <c r="AT111" s="177" t="s">
        <v>153</v>
      </c>
      <c r="AU111" s="177" t="s">
        <v>81</v>
      </c>
      <c r="AY111" s="20" t="s">
        <v>150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20" t="s">
        <v>79</v>
      </c>
      <c r="BK111" s="178">
        <f>ROUND(I111*H111,2)</f>
        <v>0</v>
      </c>
      <c r="BL111" s="20" t="s">
        <v>169</v>
      </c>
      <c r="BM111" s="177" t="s">
        <v>770</v>
      </c>
    </row>
    <row r="112" s="2" customFormat="1">
      <c r="A112" s="39"/>
      <c r="B112" s="40"/>
      <c r="C112" s="39"/>
      <c r="D112" s="179" t="s">
        <v>159</v>
      </c>
      <c r="E112" s="39"/>
      <c r="F112" s="180" t="s">
        <v>738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159</v>
      </c>
      <c r="AU112" s="20" t="s">
        <v>81</v>
      </c>
    </row>
    <row r="113" s="2" customFormat="1">
      <c r="A113" s="39"/>
      <c r="B113" s="40"/>
      <c r="C113" s="39"/>
      <c r="D113" s="190" t="s">
        <v>265</v>
      </c>
      <c r="E113" s="39"/>
      <c r="F113" s="191" t="s">
        <v>739</v>
      </c>
      <c r="G113" s="39"/>
      <c r="H113" s="39"/>
      <c r="I113" s="181"/>
      <c r="J113" s="39"/>
      <c r="K113" s="39"/>
      <c r="L113" s="40"/>
      <c r="M113" s="182"/>
      <c r="N113" s="18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265</v>
      </c>
      <c r="AU113" s="20" t="s">
        <v>81</v>
      </c>
    </row>
    <row r="114" s="13" customFormat="1">
      <c r="A114" s="13"/>
      <c r="B114" s="192"/>
      <c r="C114" s="13"/>
      <c r="D114" s="179" t="s">
        <v>267</v>
      </c>
      <c r="E114" s="193" t="s">
        <v>3</v>
      </c>
      <c r="F114" s="194" t="s">
        <v>562</v>
      </c>
      <c r="G114" s="13"/>
      <c r="H114" s="195">
        <v>11</v>
      </c>
      <c r="I114" s="196"/>
      <c r="J114" s="13"/>
      <c r="K114" s="13"/>
      <c r="L114" s="192"/>
      <c r="M114" s="197"/>
      <c r="N114" s="198"/>
      <c r="O114" s="198"/>
      <c r="P114" s="198"/>
      <c r="Q114" s="198"/>
      <c r="R114" s="198"/>
      <c r="S114" s="198"/>
      <c r="T114" s="19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93" t="s">
        <v>267</v>
      </c>
      <c r="AU114" s="193" t="s">
        <v>81</v>
      </c>
      <c r="AV114" s="13" t="s">
        <v>81</v>
      </c>
      <c r="AW114" s="13" t="s">
        <v>33</v>
      </c>
      <c r="AX114" s="13" t="s">
        <v>79</v>
      </c>
      <c r="AY114" s="193" t="s">
        <v>150</v>
      </c>
    </row>
    <row r="115" s="2" customFormat="1" ht="24.15" customHeight="1">
      <c r="A115" s="39"/>
      <c r="B115" s="165"/>
      <c r="C115" s="166" t="s">
        <v>192</v>
      </c>
      <c r="D115" s="166" t="s">
        <v>153</v>
      </c>
      <c r="E115" s="167" t="s">
        <v>644</v>
      </c>
      <c r="F115" s="168" t="s">
        <v>645</v>
      </c>
      <c r="G115" s="169" t="s">
        <v>217</v>
      </c>
      <c r="H115" s="170">
        <v>11</v>
      </c>
      <c r="I115" s="171"/>
      <c r="J115" s="172">
        <f>ROUND(I115*H115,2)</f>
        <v>0</v>
      </c>
      <c r="K115" s="168" t="s">
        <v>262</v>
      </c>
      <c r="L115" s="40"/>
      <c r="M115" s="173" t="s">
        <v>3</v>
      </c>
      <c r="N115" s="174" t="s">
        <v>42</v>
      </c>
      <c r="O115" s="73"/>
      <c r="P115" s="175">
        <f>O115*H115</f>
        <v>0</v>
      </c>
      <c r="Q115" s="175">
        <v>0.0020823999999999999</v>
      </c>
      <c r="R115" s="175">
        <f>Q115*H115</f>
        <v>0.0229064</v>
      </c>
      <c r="S115" s="175">
        <v>0</v>
      </c>
      <c r="T115" s="17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7" t="s">
        <v>169</v>
      </c>
      <c r="AT115" s="177" t="s">
        <v>153</v>
      </c>
      <c r="AU115" s="177" t="s">
        <v>81</v>
      </c>
      <c r="AY115" s="20" t="s">
        <v>150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20" t="s">
        <v>79</v>
      </c>
      <c r="BK115" s="178">
        <f>ROUND(I115*H115,2)</f>
        <v>0</v>
      </c>
      <c r="BL115" s="20" t="s">
        <v>169</v>
      </c>
      <c r="BM115" s="177" t="s">
        <v>771</v>
      </c>
    </row>
    <row r="116" s="2" customFormat="1">
      <c r="A116" s="39"/>
      <c r="B116" s="40"/>
      <c r="C116" s="39"/>
      <c r="D116" s="179" t="s">
        <v>159</v>
      </c>
      <c r="E116" s="39"/>
      <c r="F116" s="180" t="s">
        <v>647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159</v>
      </c>
      <c r="AU116" s="20" t="s">
        <v>81</v>
      </c>
    </row>
    <row r="117" s="2" customFormat="1">
      <c r="A117" s="39"/>
      <c r="B117" s="40"/>
      <c r="C117" s="39"/>
      <c r="D117" s="190" t="s">
        <v>265</v>
      </c>
      <c r="E117" s="39"/>
      <c r="F117" s="191" t="s">
        <v>648</v>
      </c>
      <c r="G117" s="39"/>
      <c r="H117" s="39"/>
      <c r="I117" s="181"/>
      <c r="J117" s="39"/>
      <c r="K117" s="39"/>
      <c r="L117" s="40"/>
      <c r="M117" s="182"/>
      <c r="N117" s="18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265</v>
      </c>
      <c r="AU117" s="20" t="s">
        <v>81</v>
      </c>
    </row>
    <row r="118" s="13" customFormat="1">
      <c r="A118" s="13"/>
      <c r="B118" s="192"/>
      <c r="C118" s="13"/>
      <c r="D118" s="179" t="s">
        <v>267</v>
      </c>
      <c r="E118" s="193" t="s">
        <v>3</v>
      </c>
      <c r="F118" s="194" t="s">
        <v>562</v>
      </c>
      <c r="G118" s="13"/>
      <c r="H118" s="195">
        <v>11</v>
      </c>
      <c r="I118" s="196"/>
      <c r="J118" s="13"/>
      <c r="K118" s="13"/>
      <c r="L118" s="192"/>
      <c r="M118" s="197"/>
      <c r="N118" s="198"/>
      <c r="O118" s="198"/>
      <c r="P118" s="198"/>
      <c r="Q118" s="198"/>
      <c r="R118" s="198"/>
      <c r="S118" s="198"/>
      <c r="T118" s="19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93" t="s">
        <v>267</v>
      </c>
      <c r="AU118" s="193" t="s">
        <v>81</v>
      </c>
      <c r="AV118" s="13" t="s">
        <v>81</v>
      </c>
      <c r="AW118" s="13" t="s">
        <v>33</v>
      </c>
      <c r="AX118" s="13" t="s">
        <v>79</v>
      </c>
      <c r="AY118" s="193" t="s">
        <v>150</v>
      </c>
    </row>
    <row r="119" s="2" customFormat="1" ht="24.15" customHeight="1">
      <c r="A119" s="39"/>
      <c r="B119" s="165"/>
      <c r="C119" s="166" t="s">
        <v>197</v>
      </c>
      <c r="D119" s="166" t="s">
        <v>153</v>
      </c>
      <c r="E119" s="167" t="s">
        <v>741</v>
      </c>
      <c r="F119" s="168" t="s">
        <v>742</v>
      </c>
      <c r="G119" s="169" t="s">
        <v>217</v>
      </c>
      <c r="H119" s="170">
        <v>11</v>
      </c>
      <c r="I119" s="171"/>
      <c r="J119" s="172">
        <f>ROUND(I119*H119,2)</f>
        <v>0</v>
      </c>
      <c r="K119" s="168" t="s">
        <v>262</v>
      </c>
      <c r="L119" s="40"/>
      <c r="M119" s="173" t="s">
        <v>3</v>
      </c>
      <c r="N119" s="174" t="s">
        <v>42</v>
      </c>
      <c r="O119" s="73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77" t="s">
        <v>169</v>
      </c>
      <c r="AT119" s="177" t="s">
        <v>153</v>
      </c>
      <c r="AU119" s="177" t="s">
        <v>81</v>
      </c>
      <c r="AY119" s="20" t="s">
        <v>150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20" t="s">
        <v>79</v>
      </c>
      <c r="BK119" s="178">
        <f>ROUND(I119*H119,2)</f>
        <v>0</v>
      </c>
      <c r="BL119" s="20" t="s">
        <v>169</v>
      </c>
      <c r="BM119" s="177" t="s">
        <v>772</v>
      </c>
    </row>
    <row r="120" s="2" customFormat="1">
      <c r="A120" s="39"/>
      <c r="B120" s="40"/>
      <c r="C120" s="39"/>
      <c r="D120" s="179" t="s">
        <v>159</v>
      </c>
      <c r="E120" s="39"/>
      <c r="F120" s="180" t="s">
        <v>744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159</v>
      </c>
      <c r="AU120" s="20" t="s">
        <v>81</v>
      </c>
    </row>
    <row r="121" s="2" customFormat="1">
      <c r="A121" s="39"/>
      <c r="B121" s="40"/>
      <c r="C121" s="39"/>
      <c r="D121" s="190" t="s">
        <v>265</v>
      </c>
      <c r="E121" s="39"/>
      <c r="F121" s="191" t="s">
        <v>745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265</v>
      </c>
      <c r="AU121" s="20" t="s">
        <v>81</v>
      </c>
    </row>
    <row r="122" s="13" customFormat="1">
      <c r="A122" s="13"/>
      <c r="B122" s="192"/>
      <c r="C122" s="13"/>
      <c r="D122" s="179" t="s">
        <v>267</v>
      </c>
      <c r="E122" s="193" t="s">
        <v>3</v>
      </c>
      <c r="F122" s="194" t="s">
        <v>562</v>
      </c>
      <c r="G122" s="13"/>
      <c r="H122" s="195">
        <v>11</v>
      </c>
      <c r="I122" s="196"/>
      <c r="J122" s="13"/>
      <c r="K122" s="13"/>
      <c r="L122" s="192"/>
      <c r="M122" s="197"/>
      <c r="N122" s="198"/>
      <c r="O122" s="198"/>
      <c r="P122" s="198"/>
      <c r="Q122" s="198"/>
      <c r="R122" s="198"/>
      <c r="S122" s="198"/>
      <c r="T122" s="19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3" t="s">
        <v>267</v>
      </c>
      <c r="AU122" s="193" t="s">
        <v>81</v>
      </c>
      <c r="AV122" s="13" t="s">
        <v>81</v>
      </c>
      <c r="AW122" s="13" t="s">
        <v>33</v>
      </c>
      <c r="AX122" s="13" t="s">
        <v>79</v>
      </c>
      <c r="AY122" s="193" t="s">
        <v>150</v>
      </c>
    </row>
    <row r="123" s="2" customFormat="1" ht="24.15" customHeight="1">
      <c r="A123" s="39"/>
      <c r="B123" s="165"/>
      <c r="C123" s="166" t="s">
        <v>202</v>
      </c>
      <c r="D123" s="166" t="s">
        <v>153</v>
      </c>
      <c r="E123" s="167" t="s">
        <v>664</v>
      </c>
      <c r="F123" s="168" t="s">
        <v>665</v>
      </c>
      <c r="G123" s="169" t="s">
        <v>233</v>
      </c>
      <c r="H123" s="170">
        <v>11</v>
      </c>
      <c r="I123" s="171"/>
      <c r="J123" s="172">
        <f>ROUND(I123*H123,2)</f>
        <v>0</v>
      </c>
      <c r="K123" s="168" t="s">
        <v>262</v>
      </c>
      <c r="L123" s="40"/>
      <c r="M123" s="173" t="s">
        <v>3</v>
      </c>
      <c r="N123" s="174" t="s">
        <v>42</v>
      </c>
      <c r="O123" s="73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7" t="s">
        <v>169</v>
      </c>
      <c r="AT123" s="177" t="s">
        <v>153</v>
      </c>
      <c r="AU123" s="177" t="s">
        <v>81</v>
      </c>
      <c r="AY123" s="20" t="s">
        <v>150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0" t="s">
        <v>79</v>
      </c>
      <c r="BK123" s="178">
        <f>ROUND(I123*H123,2)</f>
        <v>0</v>
      </c>
      <c r="BL123" s="20" t="s">
        <v>169</v>
      </c>
      <c r="BM123" s="177" t="s">
        <v>773</v>
      </c>
    </row>
    <row r="124" s="2" customFormat="1">
      <c r="A124" s="39"/>
      <c r="B124" s="40"/>
      <c r="C124" s="39"/>
      <c r="D124" s="179" t="s">
        <v>159</v>
      </c>
      <c r="E124" s="39"/>
      <c r="F124" s="180" t="s">
        <v>667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159</v>
      </c>
      <c r="AU124" s="20" t="s">
        <v>81</v>
      </c>
    </row>
    <row r="125" s="2" customFormat="1">
      <c r="A125" s="39"/>
      <c r="B125" s="40"/>
      <c r="C125" s="39"/>
      <c r="D125" s="190" t="s">
        <v>265</v>
      </c>
      <c r="E125" s="39"/>
      <c r="F125" s="191" t="s">
        <v>668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265</v>
      </c>
      <c r="AU125" s="20" t="s">
        <v>81</v>
      </c>
    </row>
    <row r="126" s="13" customFormat="1">
      <c r="A126" s="13"/>
      <c r="B126" s="192"/>
      <c r="C126" s="13"/>
      <c r="D126" s="179" t="s">
        <v>267</v>
      </c>
      <c r="E126" s="193" t="s">
        <v>3</v>
      </c>
      <c r="F126" s="194" t="s">
        <v>562</v>
      </c>
      <c r="G126" s="13"/>
      <c r="H126" s="195">
        <v>11</v>
      </c>
      <c r="I126" s="196"/>
      <c r="J126" s="13"/>
      <c r="K126" s="13"/>
      <c r="L126" s="192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3" t="s">
        <v>267</v>
      </c>
      <c r="AU126" s="193" t="s">
        <v>81</v>
      </c>
      <c r="AV126" s="13" t="s">
        <v>81</v>
      </c>
      <c r="AW126" s="13" t="s">
        <v>33</v>
      </c>
      <c r="AX126" s="13" t="s">
        <v>79</v>
      </c>
      <c r="AY126" s="193" t="s">
        <v>150</v>
      </c>
    </row>
    <row r="127" s="2" customFormat="1" ht="16.5" customHeight="1">
      <c r="A127" s="39"/>
      <c r="B127" s="165"/>
      <c r="C127" s="207" t="s">
        <v>208</v>
      </c>
      <c r="D127" s="207" t="s">
        <v>372</v>
      </c>
      <c r="E127" s="208" t="s">
        <v>670</v>
      </c>
      <c r="F127" s="209" t="s">
        <v>671</v>
      </c>
      <c r="G127" s="210" t="s">
        <v>324</v>
      </c>
      <c r="H127" s="211">
        <v>1.1000000000000001</v>
      </c>
      <c r="I127" s="212"/>
      <c r="J127" s="213">
        <f>ROUND(I127*H127,2)</f>
        <v>0</v>
      </c>
      <c r="K127" s="209" t="s">
        <v>262</v>
      </c>
      <c r="L127" s="214"/>
      <c r="M127" s="215" t="s">
        <v>3</v>
      </c>
      <c r="N127" s="216" t="s">
        <v>42</v>
      </c>
      <c r="O127" s="73"/>
      <c r="P127" s="175">
        <f>O127*H127</f>
        <v>0</v>
      </c>
      <c r="Q127" s="175">
        <v>0.20000000000000001</v>
      </c>
      <c r="R127" s="175">
        <f>Q127*H127</f>
        <v>0.22000000000000003</v>
      </c>
      <c r="S127" s="175">
        <v>0</v>
      </c>
      <c r="T127" s="17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77" t="s">
        <v>192</v>
      </c>
      <c r="AT127" s="177" t="s">
        <v>372</v>
      </c>
      <c r="AU127" s="177" t="s">
        <v>81</v>
      </c>
      <c r="AY127" s="20" t="s">
        <v>150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20" t="s">
        <v>79</v>
      </c>
      <c r="BK127" s="178">
        <f>ROUND(I127*H127,2)</f>
        <v>0</v>
      </c>
      <c r="BL127" s="20" t="s">
        <v>169</v>
      </c>
      <c r="BM127" s="177" t="s">
        <v>774</v>
      </c>
    </row>
    <row r="128" s="2" customFormat="1">
      <c r="A128" s="39"/>
      <c r="B128" s="40"/>
      <c r="C128" s="39"/>
      <c r="D128" s="179" t="s">
        <v>159</v>
      </c>
      <c r="E128" s="39"/>
      <c r="F128" s="180" t="s">
        <v>671</v>
      </c>
      <c r="G128" s="39"/>
      <c r="H128" s="39"/>
      <c r="I128" s="181"/>
      <c r="J128" s="39"/>
      <c r="K128" s="39"/>
      <c r="L128" s="40"/>
      <c r="M128" s="182"/>
      <c r="N128" s="18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159</v>
      </c>
      <c r="AU128" s="20" t="s">
        <v>81</v>
      </c>
    </row>
    <row r="129" s="13" customFormat="1">
      <c r="A129" s="13"/>
      <c r="B129" s="192"/>
      <c r="C129" s="13"/>
      <c r="D129" s="179" t="s">
        <v>267</v>
      </c>
      <c r="E129" s="193" t="s">
        <v>3</v>
      </c>
      <c r="F129" s="194" t="s">
        <v>748</v>
      </c>
      <c r="G129" s="13"/>
      <c r="H129" s="195">
        <v>1.1000000000000001</v>
      </c>
      <c r="I129" s="196"/>
      <c r="J129" s="13"/>
      <c r="K129" s="13"/>
      <c r="L129" s="192"/>
      <c r="M129" s="197"/>
      <c r="N129" s="198"/>
      <c r="O129" s="198"/>
      <c r="P129" s="198"/>
      <c r="Q129" s="198"/>
      <c r="R129" s="198"/>
      <c r="S129" s="198"/>
      <c r="T129" s="19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3" t="s">
        <v>267</v>
      </c>
      <c r="AU129" s="193" t="s">
        <v>81</v>
      </c>
      <c r="AV129" s="13" t="s">
        <v>81</v>
      </c>
      <c r="AW129" s="13" t="s">
        <v>33</v>
      </c>
      <c r="AX129" s="13" t="s">
        <v>79</v>
      </c>
      <c r="AY129" s="193" t="s">
        <v>150</v>
      </c>
    </row>
    <row r="130" s="2" customFormat="1" ht="24.15" customHeight="1">
      <c r="A130" s="39"/>
      <c r="B130" s="165"/>
      <c r="C130" s="166" t="s">
        <v>9</v>
      </c>
      <c r="D130" s="166" t="s">
        <v>153</v>
      </c>
      <c r="E130" s="167" t="s">
        <v>749</v>
      </c>
      <c r="F130" s="168" t="s">
        <v>750</v>
      </c>
      <c r="G130" s="169" t="s">
        <v>751</v>
      </c>
      <c r="H130" s="170">
        <v>0.13800000000000001</v>
      </c>
      <c r="I130" s="171"/>
      <c r="J130" s="172">
        <f>ROUND(I130*H130,2)</f>
        <v>0</v>
      </c>
      <c r="K130" s="168" t="s">
        <v>262</v>
      </c>
      <c r="L130" s="40"/>
      <c r="M130" s="173" t="s">
        <v>3</v>
      </c>
      <c r="N130" s="174" t="s">
        <v>42</v>
      </c>
      <c r="O130" s="73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77" t="s">
        <v>169</v>
      </c>
      <c r="AT130" s="177" t="s">
        <v>153</v>
      </c>
      <c r="AU130" s="177" t="s">
        <v>81</v>
      </c>
      <c r="AY130" s="20" t="s">
        <v>150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20" t="s">
        <v>79</v>
      </c>
      <c r="BK130" s="178">
        <f>ROUND(I130*H130,2)</f>
        <v>0</v>
      </c>
      <c r="BL130" s="20" t="s">
        <v>169</v>
      </c>
      <c r="BM130" s="177" t="s">
        <v>775</v>
      </c>
    </row>
    <row r="131" s="2" customFormat="1">
      <c r="A131" s="39"/>
      <c r="B131" s="40"/>
      <c r="C131" s="39"/>
      <c r="D131" s="179" t="s">
        <v>159</v>
      </c>
      <c r="E131" s="39"/>
      <c r="F131" s="180" t="s">
        <v>753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159</v>
      </c>
      <c r="AU131" s="20" t="s">
        <v>81</v>
      </c>
    </row>
    <row r="132" s="2" customFormat="1">
      <c r="A132" s="39"/>
      <c r="B132" s="40"/>
      <c r="C132" s="39"/>
      <c r="D132" s="190" t="s">
        <v>265</v>
      </c>
      <c r="E132" s="39"/>
      <c r="F132" s="191" t="s">
        <v>754</v>
      </c>
      <c r="G132" s="39"/>
      <c r="H132" s="39"/>
      <c r="I132" s="181"/>
      <c r="J132" s="39"/>
      <c r="K132" s="39"/>
      <c r="L132" s="40"/>
      <c r="M132" s="182"/>
      <c r="N132" s="18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265</v>
      </c>
      <c r="AU132" s="20" t="s">
        <v>81</v>
      </c>
    </row>
    <row r="133" s="13" customFormat="1">
      <c r="A133" s="13"/>
      <c r="B133" s="192"/>
      <c r="C133" s="13"/>
      <c r="D133" s="179" t="s">
        <v>267</v>
      </c>
      <c r="E133" s="193" t="s">
        <v>3</v>
      </c>
      <c r="F133" s="194" t="s">
        <v>755</v>
      </c>
      <c r="G133" s="13"/>
      <c r="H133" s="195">
        <v>0.13800000000000001</v>
      </c>
      <c r="I133" s="196"/>
      <c r="J133" s="13"/>
      <c r="K133" s="13"/>
      <c r="L133" s="192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267</v>
      </c>
      <c r="AU133" s="193" t="s">
        <v>81</v>
      </c>
      <c r="AV133" s="13" t="s">
        <v>81</v>
      </c>
      <c r="AW133" s="13" t="s">
        <v>33</v>
      </c>
      <c r="AX133" s="13" t="s">
        <v>79</v>
      </c>
      <c r="AY133" s="193" t="s">
        <v>150</v>
      </c>
    </row>
    <row r="134" s="2" customFormat="1" ht="16.5" customHeight="1">
      <c r="A134" s="39"/>
      <c r="B134" s="165"/>
      <c r="C134" s="166" t="s">
        <v>330</v>
      </c>
      <c r="D134" s="166" t="s">
        <v>153</v>
      </c>
      <c r="E134" s="167" t="s">
        <v>674</v>
      </c>
      <c r="F134" s="168" t="s">
        <v>675</v>
      </c>
      <c r="G134" s="169" t="s">
        <v>324</v>
      </c>
      <c r="H134" s="170">
        <v>0.45600000000000002</v>
      </c>
      <c r="I134" s="171"/>
      <c r="J134" s="172">
        <f>ROUND(I134*H134,2)</f>
        <v>0</v>
      </c>
      <c r="K134" s="168" t="s">
        <v>262</v>
      </c>
      <c r="L134" s="40"/>
      <c r="M134" s="173" t="s">
        <v>3</v>
      </c>
      <c r="N134" s="174" t="s">
        <v>42</v>
      </c>
      <c r="O134" s="73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77" t="s">
        <v>169</v>
      </c>
      <c r="AT134" s="177" t="s">
        <v>153</v>
      </c>
      <c r="AU134" s="177" t="s">
        <v>81</v>
      </c>
      <c r="AY134" s="20" t="s">
        <v>150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20" t="s">
        <v>79</v>
      </c>
      <c r="BK134" s="178">
        <f>ROUND(I134*H134,2)</f>
        <v>0</v>
      </c>
      <c r="BL134" s="20" t="s">
        <v>169</v>
      </c>
      <c r="BM134" s="177" t="s">
        <v>776</v>
      </c>
    </row>
    <row r="135" s="2" customFormat="1">
      <c r="A135" s="39"/>
      <c r="B135" s="40"/>
      <c r="C135" s="39"/>
      <c r="D135" s="179" t="s">
        <v>159</v>
      </c>
      <c r="E135" s="39"/>
      <c r="F135" s="180" t="s">
        <v>677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159</v>
      </c>
      <c r="AU135" s="20" t="s">
        <v>81</v>
      </c>
    </row>
    <row r="136" s="2" customFormat="1">
      <c r="A136" s="39"/>
      <c r="B136" s="40"/>
      <c r="C136" s="39"/>
      <c r="D136" s="190" t="s">
        <v>265</v>
      </c>
      <c r="E136" s="39"/>
      <c r="F136" s="191" t="s">
        <v>678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265</v>
      </c>
      <c r="AU136" s="20" t="s">
        <v>81</v>
      </c>
    </row>
    <row r="137" s="13" customFormat="1">
      <c r="A137" s="13"/>
      <c r="B137" s="192"/>
      <c r="C137" s="13"/>
      <c r="D137" s="179" t="s">
        <v>267</v>
      </c>
      <c r="E137" s="193" t="s">
        <v>563</v>
      </c>
      <c r="F137" s="194" t="s">
        <v>757</v>
      </c>
      <c r="G137" s="13"/>
      <c r="H137" s="195">
        <v>0.45600000000000002</v>
      </c>
      <c r="I137" s="196"/>
      <c r="J137" s="13"/>
      <c r="K137" s="13"/>
      <c r="L137" s="192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3" t="s">
        <v>267</v>
      </c>
      <c r="AU137" s="193" t="s">
        <v>81</v>
      </c>
      <c r="AV137" s="13" t="s">
        <v>81</v>
      </c>
      <c r="AW137" s="13" t="s">
        <v>33</v>
      </c>
      <c r="AX137" s="13" t="s">
        <v>79</v>
      </c>
      <c r="AY137" s="193" t="s">
        <v>150</v>
      </c>
    </row>
    <row r="138" s="14" customFormat="1">
      <c r="A138" s="14"/>
      <c r="B138" s="200"/>
      <c r="C138" s="14"/>
      <c r="D138" s="179" t="s">
        <v>267</v>
      </c>
      <c r="E138" s="201" t="s">
        <v>3</v>
      </c>
      <c r="F138" s="202" t="s">
        <v>758</v>
      </c>
      <c r="G138" s="14"/>
      <c r="H138" s="201" t="s">
        <v>3</v>
      </c>
      <c r="I138" s="203"/>
      <c r="J138" s="14"/>
      <c r="K138" s="14"/>
      <c r="L138" s="200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1" t="s">
        <v>267</v>
      </c>
      <c r="AU138" s="201" t="s">
        <v>81</v>
      </c>
      <c r="AV138" s="14" t="s">
        <v>79</v>
      </c>
      <c r="AW138" s="14" t="s">
        <v>33</v>
      </c>
      <c r="AX138" s="14" t="s">
        <v>71</v>
      </c>
      <c r="AY138" s="201" t="s">
        <v>150</v>
      </c>
    </row>
    <row r="139" s="2" customFormat="1" ht="21.75" customHeight="1">
      <c r="A139" s="39"/>
      <c r="B139" s="165"/>
      <c r="C139" s="166" t="s">
        <v>336</v>
      </c>
      <c r="D139" s="166" t="s">
        <v>153</v>
      </c>
      <c r="E139" s="167" t="s">
        <v>680</v>
      </c>
      <c r="F139" s="168" t="s">
        <v>681</v>
      </c>
      <c r="G139" s="169" t="s">
        <v>324</v>
      </c>
      <c r="H139" s="170">
        <v>0.45600000000000002</v>
      </c>
      <c r="I139" s="171"/>
      <c r="J139" s="172">
        <f>ROUND(I139*H139,2)</f>
        <v>0</v>
      </c>
      <c r="K139" s="168" t="s">
        <v>262</v>
      </c>
      <c r="L139" s="40"/>
      <c r="M139" s="173" t="s">
        <v>3</v>
      </c>
      <c r="N139" s="174" t="s">
        <v>42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77" t="s">
        <v>169</v>
      </c>
      <c r="AT139" s="177" t="s">
        <v>153</v>
      </c>
      <c r="AU139" s="177" t="s">
        <v>81</v>
      </c>
      <c r="AY139" s="20" t="s">
        <v>150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20" t="s">
        <v>79</v>
      </c>
      <c r="BK139" s="178">
        <f>ROUND(I139*H139,2)</f>
        <v>0</v>
      </c>
      <c r="BL139" s="20" t="s">
        <v>169</v>
      </c>
      <c r="BM139" s="177" t="s">
        <v>777</v>
      </c>
    </row>
    <row r="140" s="2" customFormat="1">
      <c r="A140" s="39"/>
      <c r="B140" s="40"/>
      <c r="C140" s="39"/>
      <c r="D140" s="179" t="s">
        <v>159</v>
      </c>
      <c r="E140" s="39"/>
      <c r="F140" s="180" t="s">
        <v>683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159</v>
      </c>
      <c r="AU140" s="20" t="s">
        <v>81</v>
      </c>
    </row>
    <row r="141" s="2" customFormat="1">
      <c r="A141" s="39"/>
      <c r="B141" s="40"/>
      <c r="C141" s="39"/>
      <c r="D141" s="190" t="s">
        <v>265</v>
      </c>
      <c r="E141" s="39"/>
      <c r="F141" s="191" t="s">
        <v>684</v>
      </c>
      <c r="G141" s="39"/>
      <c r="H141" s="39"/>
      <c r="I141" s="181"/>
      <c r="J141" s="39"/>
      <c r="K141" s="39"/>
      <c r="L141" s="40"/>
      <c r="M141" s="182"/>
      <c r="N141" s="183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265</v>
      </c>
      <c r="AU141" s="20" t="s">
        <v>81</v>
      </c>
    </row>
    <row r="142" s="13" customFormat="1">
      <c r="A142" s="13"/>
      <c r="B142" s="192"/>
      <c r="C142" s="13"/>
      <c r="D142" s="179" t="s">
        <v>267</v>
      </c>
      <c r="E142" s="193" t="s">
        <v>3</v>
      </c>
      <c r="F142" s="194" t="s">
        <v>563</v>
      </c>
      <c r="G142" s="13"/>
      <c r="H142" s="195">
        <v>0.45600000000000002</v>
      </c>
      <c r="I142" s="196"/>
      <c r="J142" s="13"/>
      <c r="K142" s="13"/>
      <c r="L142" s="192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267</v>
      </c>
      <c r="AU142" s="193" t="s">
        <v>81</v>
      </c>
      <c r="AV142" s="13" t="s">
        <v>81</v>
      </c>
      <c r="AW142" s="13" t="s">
        <v>33</v>
      </c>
      <c r="AX142" s="13" t="s">
        <v>79</v>
      </c>
      <c r="AY142" s="193" t="s">
        <v>150</v>
      </c>
    </row>
    <row r="143" s="2" customFormat="1" ht="24.15" customHeight="1">
      <c r="A143" s="39"/>
      <c r="B143" s="165"/>
      <c r="C143" s="166" t="s">
        <v>344</v>
      </c>
      <c r="D143" s="166" t="s">
        <v>153</v>
      </c>
      <c r="E143" s="167" t="s">
        <v>685</v>
      </c>
      <c r="F143" s="168" t="s">
        <v>686</v>
      </c>
      <c r="G143" s="169" t="s">
        <v>324</v>
      </c>
      <c r="H143" s="170">
        <v>0.45600000000000002</v>
      </c>
      <c r="I143" s="171"/>
      <c r="J143" s="172">
        <f>ROUND(I143*H143,2)</f>
        <v>0</v>
      </c>
      <c r="K143" s="168" t="s">
        <v>262</v>
      </c>
      <c r="L143" s="40"/>
      <c r="M143" s="173" t="s">
        <v>3</v>
      </c>
      <c r="N143" s="174" t="s">
        <v>42</v>
      </c>
      <c r="O143" s="73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7" t="s">
        <v>169</v>
      </c>
      <c r="AT143" s="177" t="s">
        <v>153</v>
      </c>
      <c r="AU143" s="177" t="s">
        <v>81</v>
      </c>
      <c r="AY143" s="20" t="s">
        <v>150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0" t="s">
        <v>79</v>
      </c>
      <c r="BK143" s="178">
        <f>ROUND(I143*H143,2)</f>
        <v>0</v>
      </c>
      <c r="BL143" s="20" t="s">
        <v>169</v>
      </c>
      <c r="BM143" s="177" t="s">
        <v>778</v>
      </c>
    </row>
    <row r="144" s="2" customFormat="1">
      <c r="A144" s="39"/>
      <c r="B144" s="40"/>
      <c r="C144" s="39"/>
      <c r="D144" s="179" t="s">
        <v>159</v>
      </c>
      <c r="E144" s="39"/>
      <c r="F144" s="180" t="s">
        <v>688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159</v>
      </c>
      <c r="AU144" s="20" t="s">
        <v>81</v>
      </c>
    </row>
    <row r="145" s="2" customFormat="1">
      <c r="A145" s="39"/>
      <c r="B145" s="40"/>
      <c r="C145" s="39"/>
      <c r="D145" s="190" t="s">
        <v>265</v>
      </c>
      <c r="E145" s="39"/>
      <c r="F145" s="191" t="s">
        <v>689</v>
      </c>
      <c r="G145" s="39"/>
      <c r="H145" s="39"/>
      <c r="I145" s="181"/>
      <c r="J145" s="39"/>
      <c r="K145" s="39"/>
      <c r="L145" s="40"/>
      <c r="M145" s="182"/>
      <c r="N145" s="183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265</v>
      </c>
      <c r="AU145" s="20" t="s">
        <v>81</v>
      </c>
    </row>
    <row r="146" s="13" customFormat="1">
      <c r="A146" s="13"/>
      <c r="B146" s="192"/>
      <c r="C146" s="13"/>
      <c r="D146" s="179" t="s">
        <v>267</v>
      </c>
      <c r="E146" s="193" t="s">
        <v>3</v>
      </c>
      <c r="F146" s="194" t="s">
        <v>563</v>
      </c>
      <c r="G146" s="13"/>
      <c r="H146" s="195">
        <v>0.45600000000000002</v>
      </c>
      <c r="I146" s="196"/>
      <c r="J146" s="13"/>
      <c r="K146" s="13"/>
      <c r="L146" s="192"/>
      <c r="M146" s="217"/>
      <c r="N146" s="218"/>
      <c r="O146" s="218"/>
      <c r="P146" s="218"/>
      <c r="Q146" s="218"/>
      <c r="R146" s="218"/>
      <c r="S146" s="218"/>
      <c r="T146" s="21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267</v>
      </c>
      <c r="AU146" s="193" t="s">
        <v>81</v>
      </c>
      <c r="AV146" s="13" t="s">
        <v>81</v>
      </c>
      <c r="AW146" s="13" t="s">
        <v>33</v>
      </c>
      <c r="AX146" s="13" t="s">
        <v>79</v>
      </c>
      <c r="AY146" s="193" t="s">
        <v>150</v>
      </c>
    </row>
    <row r="147" s="2" customFormat="1" ht="6.96" customHeight="1">
      <c r="A147" s="39"/>
      <c r="B147" s="56"/>
      <c r="C147" s="57"/>
      <c r="D147" s="57"/>
      <c r="E147" s="57"/>
      <c r="F147" s="57"/>
      <c r="G147" s="57"/>
      <c r="H147" s="57"/>
      <c r="I147" s="57"/>
      <c r="J147" s="57"/>
      <c r="K147" s="57"/>
      <c r="L147" s="40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autoFilter ref="C80:K14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111111333"/>
    <hyperlink ref="F91" r:id="rId2" display="https://podminky.urs.cz/item/CS_URS_2024_01/111151131"/>
    <hyperlink ref="F96" r:id="rId3" display="https://podminky.urs.cz/item/CS_URS_2024_01/184215133"/>
    <hyperlink ref="F113" r:id="rId4" display="https://podminky.urs.cz/item/CS_URS_2024_01/184806111"/>
    <hyperlink ref="F117" r:id="rId5" display="https://podminky.urs.cz/item/CS_URS_2024_01/184813121"/>
    <hyperlink ref="F121" r:id="rId6" display="https://podminky.urs.cz/item/CS_URS_2024_01/184813151"/>
    <hyperlink ref="F125" r:id="rId7" display="https://podminky.urs.cz/item/CS_URS_2024_01/184911432"/>
    <hyperlink ref="F132" r:id="rId8" display="https://podminky.urs.cz/item/CS_URS_2024_01/185803106"/>
    <hyperlink ref="F136" r:id="rId9" display="https://podminky.urs.cz/item/CS_URS_2024_01/185804311"/>
    <hyperlink ref="F141" r:id="rId10" display="https://podminky.urs.cz/item/CS_URS_2024_01/185851121"/>
    <hyperlink ref="F145" r:id="rId11" display="https://podminky.urs.cz/item/CS_URS_2024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  <c r="AZ2" s="189" t="s">
        <v>562</v>
      </c>
      <c r="BA2" s="189" t="s">
        <v>3</v>
      </c>
      <c r="BB2" s="189" t="s">
        <v>3</v>
      </c>
      <c r="BC2" s="189" t="s">
        <v>208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710</v>
      </c>
      <c r="BA3" s="189" t="s">
        <v>3</v>
      </c>
      <c r="BB3" s="189" t="s">
        <v>3</v>
      </c>
      <c r="BC3" s="189" t="s">
        <v>165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241</v>
      </c>
      <c r="BA4" s="189" t="s">
        <v>3</v>
      </c>
      <c r="BB4" s="189" t="s">
        <v>3</v>
      </c>
      <c r="BC4" s="189" t="s">
        <v>761</v>
      </c>
      <c r="BD4" s="189" t="s">
        <v>81</v>
      </c>
    </row>
    <row r="5" s="1" customFormat="1" ht="6.96" customHeight="1">
      <c r="B5" s="23"/>
      <c r="L5" s="23"/>
      <c r="AZ5" s="189" t="s">
        <v>563</v>
      </c>
      <c r="BA5" s="189" t="s">
        <v>3</v>
      </c>
      <c r="BB5" s="189" t="s">
        <v>3</v>
      </c>
      <c r="BC5" s="189" t="s">
        <v>712</v>
      </c>
      <c r="BD5" s="189" t="s">
        <v>81</v>
      </c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0"/>
      <c r="C9" s="39"/>
      <c r="D9" s="39"/>
      <c r="E9" s="63" t="s">
        <v>779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ROUND((SUM(BE81:BE146)),  2)</f>
        <v>0</v>
      </c>
      <c r="G33" s="39"/>
      <c r="H33" s="39"/>
      <c r="I33" s="124">
        <v>0.20999999999999999</v>
      </c>
      <c r="J33" s="123">
        <f>ROUND(((SUM(BE81:BE146))*I33),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ROUND((SUM(BF81:BF146)),  2)</f>
        <v>0</v>
      </c>
      <c r="G34" s="39"/>
      <c r="H34" s="39"/>
      <c r="I34" s="124">
        <v>0.12</v>
      </c>
      <c r="J34" s="123">
        <f>ROUND(((SUM(BF81:BF146))*I34),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ROUND((SUM(BG81:BG146)),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ROUND((SUM(BH81:BH146)),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ROUND((SUM(BI81:BI146)),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39"/>
      <c r="D50" s="39"/>
      <c r="E50" s="63" t="str">
        <f>E9</f>
        <v>823/21-5 - SO 800 Doprovodná zeleň k cestě VC9A - následná péče - 3. rok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134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Chodeč u Mělníka - polní cesty VC9A, VC9B a LBK 47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123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30" customHeight="1">
      <c r="A73" s="39"/>
      <c r="B73" s="40"/>
      <c r="C73" s="39"/>
      <c r="D73" s="39"/>
      <c r="E73" s="63" t="str">
        <f>E9</f>
        <v>823/21-5 - SO 800 Doprovodná zeleň k cestě VC9A - následná péče - 3. rok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Chodeč u Mělníka</v>
      </c>
      <c r="G75" s="39"/>
      <c r="H75" s="39"/>
      <c r="I75" s="33" t="s">
        <v>23</v>
      </c>
      <c r="J75" s="65" t="str">
        <f>IF(J12="","",J12)</f>
        <v>2. 11. 2021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SPÚ Mělník</v>
      </c>
      <c r="G77" s="39"/>
      <c r="H77" s="39"/>
      <c r="I77" s="33" t="s">
        <v>31</v>
      </c>
      <c r="J77" s="37" t="str">
        <f>E21</f>
        <v>NDCon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>NDCon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135</v>
      </c>
      <c r="D80" s="145" t="s">
        <v>56</v>
      </c>
      <c r="E80" s="145" t="s">
        <v>52</v>
      </c>
      <c r="F80" s="145" t="s">
        <v>53</v>
      </c>
      <c r="G80" s="145" t="s">
        <v>136</v>
      </c>
      <c r="H80" s="145" t="s">
        <v>137</v>
      </c>
      <c r="I80" s="145" t="s">
        <v>138</v>
      </c>
      <c r="J80" s="145" t="s">
        <v>127</v>
      </c>
      <c r="K80" s="146" t="s">
        <v>139</v>
      </c>
      <c r="L80" s="147"/>
      <c r="M80" s="81" t="s">
        <v>3</v>
      </c>
      <c r="N80" s="82" t="s">
        <v>41</v>
      </c>
      <c r="O80" s="82" t="s">
        <v>140</v>
      </c>
      <c r="P80" s="82" t="s">
        <v>141</v>
      </c>
      <c r="Q80" s="82" t="s">
        <v>142</v>
      </c>
      <c r="R80" s="82" t="s">
        <v>143</v>
      </c>
      <c r="S80" s="82" t="s">
        <v>144</v>
      </c>
      <c r="T80" s="83" t="s">
        <v>145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146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0.40256040000000004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70</v>
      </c>
      <c r="AU81" s="20" t="s">
        <v>128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70</v>
      </c>
      <c r="E82" s="154" t="s">
        <v>257</v>
      </c>
      <c r="F82" s="154" t="s">
        <v>258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0.40256040000000004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79</v>
      </c>
      <c r="AT82" s="161" t="s">
        <v>70</v>
      </c>
      <c r="AU82" s="161" t="s">
        <v>71</v>
      </c>
      <c r="AY82" s="153" t="s">
        <v>150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70</v>
      </c>
      <c r="E83" s="163" t="s">
        <v>79</v>
      </c>
      <c r="F83" s="163" t="s">
        <v>259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SUM(P84:P146)</f>
        <v>0</v>
      </c>
      <c r="Q83" s="158"/>
      <c r="R83" s="159">
        <f>SUM(R84:R146)</f>
        <v>0.40256040000000004</v>
      </c>
      <c r="S83" s="158"/>
      <c r="T83" s="160">
        <f>SUM(T84:T146)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79</v>
      </c>
      <c r="AT83" s="161" t="s">
        <v>70</v>
      </c>
      <c r="AU83" s="161" t="s">
        <v>79</v>
      </c>
      <c r="AY83" s="153" t="s">
        <v>150</v>
      </c>
      <c r="BK83" s="162">
        <f>SUM(BK84:BK146)</f>
        <v>0</v>
      </c>
    </row>
    <row r="84" s="2" customFormat="1" ht="33" customHeight="1">
      <c r="A84" s="39"/>
      <c r="B84" s="165"/>
      <c r="C84" s="166" t="s">
        <v>79</v>
      </c>
      <c r="D84" s="166" t="s">
        <v>153</v>
      </c>
      <c r="E84" s="167" t="s">
        <v>714</v>
      </c>
      <c r="F84" s="168" t="s">
        <v>715</v>
      </c>
      <c r="G84" s="169" t="s">
        <v>233</v>
      </c>
      <c r="H84" s="170">
        <v>920</v>
      </c>
      <c r="I84" s="171"/>
      <c r="J84" s="172">
        <f>ROUND(I84*H84,2)</f>
        <v>0</v>
      </c>
      <c r="K84" s="168" t="s">
        <v>262</v>
      </c>
      <c r="L84" s="40"/>
      <c r="M84" s="173" t="s">
        <v>3</v>
      </c>
      <c r="N84" s="174" t="s">
        <v>42</v>
      </c>
      <c r="O84" s="7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169</v>
      </c>
      <c r="AT84" s="177" t="s">
        <v>153</v>
      </c>
      <c r="AU84" s="177" t="s">
        <v>81</v>
      </c>
      <c r="AY84" s="20" t="s">
        <v>150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79</v>
      </c>
      <c r="BK84" s="178">
        <f>ROUND(I84*H84,2)</f>
        <v>0</v>
      </c>
      <c r="BL84" s="20" t="s">
        <v>169</v>
      </c>
      <c r="BM84" s="177" t="s">
        <v>780</v>
      </c>
    </row>
    <row r="85" s="2" customFormat="1">
      <c r="A85" s="39"/>
      <c r="B85" s="40"/>
      <c r="C85" s="39"/>
      <c r="D85" s="179" t="s">
        <v>159</v>
      </c>
      <c r="E85" s="39"/>
      <c r="F85" s="180" t="s">
        <v>717</v>
      </c>
      <c r="G85" s="39"/>
      <c r="H85" s="39"/>
      <c r="I85" s="181"/>
      <c r="J85" s="39"/>
      <c r="K85" s="39"/>
      <c r="L85" s="40"/>
      <c r="M85" s="182"/>
      <c r="N85" s="183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159</v>
      </c>
      <c r="AU85" s="20" t="s">
        <v>81</v>
      </c>
    </row>
    <row r="86" s="2" customFormat="1">
      <c r="A86" s="39"/>
      <c r="B86" s="40"/>
      <c r="C86" s="39"/>
      <c r="D86" s="190" t="s">
        <v>265</v>
      </c>
      <c r="E86" s="39"/>
      <c r="F86" s="191" t="s">
        <v>718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265</v>
      </c>
      <c r="AU86" s="20" t="s">
        <v>81</v>
      </c>
    </row>
    <row r="87" s="13" customFormat="1">
      <c r="A87" s="13"/>
      <c r="B87" s="192"/>
      <c r="C87" s="13"/>
      <c r="D87" s="179" t="s">
        <v>267</v>
      </c>
      <c r="E87" s="193" t="s">
        <v>3</v>
      </c>
      <c r="F87" s="194" t="s">
        <v>725</v>
      </c>
      <c r="G87" s="13"/>
      <c r="H87" s="195">
        <v>920</v>
      </c>
      <c r="I87" s="196"/>
      <c r="J87" s="13"/>
      <c r="K87" s="13"/>
      <c r="L87" s="192"/>
      <c r="M87" s="197"/>
      <c r="N87" s="198"/>
      <c r="O87" s="198"/>
      <c r="P87" s="198"/>
      <c r="Q87" s="198"/>
      <c r="R87" s="198"/>
      <c r="S87" s="198"/>
      <c r="T87" s="19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93" t="s">
        <v>267</v>
      </c>
      <c r="AU87" s="193" t="s">
        <v>81</v>
      </c>
      <c r="AV87" s="13" t="s">
        <v>81</v>
      </c>
      <c r="AW87" s="13" t="s">
        <v>33</v>
      </c>
      <c r="AX87" s="13" t="s">
        <v>79</v>
      </c>
      <c r="AY87" s="193" t="s">
        <v>150</v>
      </c>
    </row>
    <row r="88" s="14" customFormat="1">
      <c r="A88" s="14"/>
      <c r="B88" s="200"/>
      <c r="C88" s="14"/>
      <c r="D88" s="179" t="s">
        <v>267</v>
      </c>
      <c r="E88" s="201" t="s">
        <v>3</v>
      </c>
      <c r="F88" s="202" t="s">
        <v>726</v>
      </c>
      <c r="G88" s="14"/>
      <c r="H88" s="201" t="s">
        <v>3</v>
      </c>
      <c r="I88" s="203"/>
      <c r="J88" s="14"/>
      <c r="K88" s="14"/>
      <c r="L88" s="200"/>
      <c r="M88" s="204"/>
      <c r="N88" s="205"/>
      <c r="O88" s="205"/>
      <c r="P88" s="205"/>
      <c r="Q88" s="205"/>
      <c r="R88" s="205"/>
      <c r="S88" s="205"/>
      <c r="T88" s="206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01" t="s">
        <v>267</v>
      </c>
      <c r="AU88" s="201" t="s">
        <v>81</v>
      </c>
      <c r="AV88" s="14" t="s">
        <v>79</v>
      </c>
      <c r="AW88" s="14" t="s">
        <v>33</v>
      </c>
      <c r="AX88" s="14" t="s">
        <v>71</v>
      </c>
      <c r="AY88" s="201" t="s">
        <v>150</v>
      </c>
    </row>
    <row r="89" s="2" customFormat="1" ht="24.15" customHeight="1">
      <c r="A89" s="39"/>
      <c r="B89" s="165"/>
      <c r="C89" s="166" t="s">
        <v>81</v>
      </c>
      <c r="D89" s="166" t="s">
        <v>153</v>
      </c>
      <c r="E89" s="167" t="s">
        <v>720</v>
      </c>
      <c r="F89" s="168" t="s">
        <v>721</v>
      </c>
      <c r="G89" s="169" t="s">
        <v>233</v>
      </c>
      <c r="H89" s="170">
        <v>1380</v>
      </c>
      <c r="I89" s="171"/>
      <c r="J89" s="172">
        <f>ROUND(I89*H89,2)</f>
        <v>0</v>
      </c>
      <c r="K89" s="168" t="s">
        <v>262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169</v>
      </c>
      <c r="AT89" s="177" t="s">
        <v>153</v>
      </c>
      <c r="AU89" s="177" t="s">
        <v>81</v>
      </c>
      <c r="AY89" s="20" t="s">
        <v>150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169</v>
      </c>
      <c r="BM89" s="177" t="s">
        <v>781</v>
      </c>
    </row>
    <row r="90" s="2" customFormat="1">
      <c r="A90" s="39"/>
      <c r="B90" s="40"/>
      <c r="C90" s="39"/>
      <c r="D90" s="179" t="s">
        <v>159</v>
      </c>
      <c r="E90" s="39"/>
      <c r="F90" s="180" t="s">
        <v>723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159</v>
      </c>
      <c r="AU90" s="20" t="s">
        <v>81</v>
      </c>
    </row>
    <row r="91" s="2" customFormat="1">
      <c r="A91" s="39"/>
      <c r="B91" s="40"/>
      <c r="C91" s="39"/>
      <c r="D91" s="190" t="s">
        <v>265</v>
      </c>
      <c r="E91" s="39"/>
      <c r="F91" s="191" t="s">
        <v>724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265</v>
      </c>
      <c r="AU91" s="20" t="s">
        <v>81</v>
      </c>
    </row>
    <row r="92" s="13" customFormat="1">
      <c r="A92" s="13"/>
      <c r="B92" s="192"/>
      <c r="C92" s="13"/>
      <c r="D92" s="179" t="s">
        <v>267</v>
      </c>
      <c r="E92" s="193" t="s">
        <v>241</v>
      </c>
      <c r="F92" s="194" t="s">
        <v>765</v>
      </c>
      <c r="G92" s="13"/>
      <c r="H92" s="195">
        <v>1380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267</v>
      </c>
      <c r="AU92" s="193" t="s">
        <v>81</v>
      </c>
      <c r="AV92" s="13" t="s">
        <v>81</v>
      </c>
      <c r="AW92" s="13" t="s">
        <v>33</v>
      </c>
      <c r="AX92" s="13" t="s">
        <v>79</v>
      </c>
      <c r="AY92" s="193" t="s">
        <v>150</v>
      </c>
    </row>
    <row r="93" s="14" customFormat="1">
      <c r="A93" s="14"/>
      <c r="B93" s="200"/>
      <c r="C93" s="14"/>
      <c r="D93" s="179" t="s">
        <v>267</v>
      </c>
      <c r="E93" s="201" t="s">
        <v>3</v>
      </c>
      <c r="F93" s="202" t="s">
        <v>726</v>
      </c>
      <c r="G93" s="14"/>
      <c r="H93" s="201" t="s">
        <v>3</v>
      </c>
      <c r="I93" s="203"/>
      <c r="J93" s="14"/>
      <c r="K93" s="14"/>
      <c r="L93" s="200"/>
      <c r="M93" s="204"/>
      <c r="N93" s="205"/>
      <c r="O93" s="205"/>
      <c r="P93" s="205"/>
      <c r="Q93" s="205"/>
      <c r="R93" s="205"/>
      <c r="S93" s="205"/>
      <c r="T93" s="20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01" t="s">
        <v>267</v>
      </c>
      <c r="AU93" s="201" t="s">
        <v>81</v>
      </c>
      <c r="AV93" s="14" t="s">
        <v>79</v>
      </c>
      <c r="AW93" s="14" t="s">
        <v>33</v>
      </c>
      <c r="AX93" s="14" t="s">
        <v>71</v>
      </c>
      <c r="AY93" s="201" t="s">
        <v>150</v>
      </c>
    </row>
    <row r="94" s="2" customFormat="1" ht="33" customHeight="1">
      <c r="A94" s="39"/>
      <c r="B94" s="165"/>
      <c r="C94" s="166" t="s">
        <v>165</v>
      </c>
      <c r="D94" s="166" t="s">
        <v>153</v>
      </c>
      <c r="E94" s="167" t="s">
        <v>629</v>
      </c>
      <c r="F94" s="168" t="s">
        <v>630</v>
      </c>
      <c r="G94" s="169" t="s">
        <v>217</v>
      </c>
      <c r="H94" s="170">
        <v>3</v>
      </c>
      <c r="I94" s="171"/>
      <c r="J94" s="172">
        <f>ROUND(I94*H94,2)</f>
        <v>0</v>
      </c>
      <c r="K94" s="168" t="s">
        <v>262</v>
      </c>
      <c r="L94" s="40"/>
      <c r="M94" s="173" t="s">
        <v>3</v>
      </c>
      <c r="N94" s="174" t="s">
        <v>42</v>
      </c>
      <c r="O94" s="73"/>
      <c r="P94" s="175">
        <f>O94*H94</f>
        <v>0</v>
      </c>
      <c r="Q94" s="175">
        <v>5.8E-05</v>
      </c>
      <c r="R94" s="175">
        <f>Q94*H94</f>
        <v>0.000174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169</v>
      </c>
      <c r="AT94" s="177" t="s">
        <v>153</v>
      </c>
      <c r="AU94" s="177" t="s">
        <v>81</v>
      </c>
      <c r="AY94" s="20" t="s">
        <v>150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79</v>
      </c>
      <c r="BK94" s="178">
        <f>ROUND(I94*H94,2)</f>
        <v>0</v>
      </c>
      <c r="BL94" s="20" t="s">
        <v>169</v>
      </c>
      <c r="BM94" s="177" t="s">
        <v>782</v>
      </c>
    </row>
    <row r="95" s="2" customFormat="1">
      <c r="A95" s="39"/>
      <c r="B95" s="40"/>
      <c r="C95" s="39"/>
      <c r="D95" s="179" t="s">
        <v>159</v>
      </c>
      <c r="E95" s="39"/>
      <c r="F95" s="180" t="s">
        <v>632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159</v>
      </c>
      <c r="AU95" s="20" t="s">
        <v>81</v>
      </c>
    </row>
    <row r="96" s="2" customFormat="1">
      <c r="A96" s="39"/>
      <c r="B96" s="40"/>
      <c r="C96" s="39"/>
      <c r="D96" s="190" t="s">
        <v>265</v>
      </c>
      <c r="E96" s="39"/>
      <c r="F96" s="191" t="s">
        <v>633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265</v>
      </c>
      <c r="AU96" s="20" t="s">
        <v>81</v>
      </c>
    </row>
    <row r="97" s="2" customFormat="1">
      <c r="A97" s="39"/>
      <c r="B97" s="40"/>
      <c r="C97" s="39"/>
      <c r="D97" s="179" t="s">
        <v>188</v>
      </c>
      <c r="E97" s="39"/>
      <c r="F97" s="184" t="s">
        <v>728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188</v>
      </c>
      <c r="AU97" s="20" t="s">
        <v>81</v>
      </c>
    </row>
    <row r="98" s="13" customFormat="1">
      <c r="A98" s="13"/>
      <c r="B98" s="192"/>
      <c r="C98" s="13"/>
      <c r="D98" s="179" t="s">
        <v>267</v>
      </c>
      <c r="E98" s="193" t="s">
        <v>562</v>
      </c>
      <c r="F98" s="194" t="s">
        <v>208</v>
      </c>
      <c r="G98" s="13"/>
      <c r="H98" s="195">
        <v>11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267</v>
      </c>
      <c r="AU98" s="193" t="s">
        <v>81</v>
      </c>
      <c r="AV98" s="13" t="s">
        <v>81</v>
      </c>
      <c r="AW98" s="13" t="s">
        <v>33</v>
      </c>
      <c r="AX98" s="13" t="s">
        <v>71</v>
      </c>
      <c r="AY98" s="193" t="s">
        <v>150</v>
      </c>
    </row>
    <row r="99" s="13" customFormat="1">
      <c r="A99" s="13"/>
      <c r="B99" s="192"/>
      <c r="C99" s="13"/>
      <c r="D99" s="179" t="s">
        <v>267</v>
      </c>
      <c r="E99" s="193" t="s">
        <v>3</v>
      </c>
      <c r="F99" s="194" t="s">
        <v>729</v>
      </c>
      <c r="G99" s="13"/>
      <c r="H99" s="195">
        <v>2.75</v>
      </c>
      <c r="I99" s="196"/>
      <c r="J99" s="13"/>
      <c r="K99" s="13"/>
      <c r="L99" s="192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3" t="s">
        <v>267</v>
      </c>
      <c r="AU99" s="193" t="s">
        <v>81</v>
      </c>
      <c r="AV99" s="13" t="s">
        <v>81</v>
      </c>
      <c r="AW99" s="13" t="s">
        <v>33</v>
      </c>
      <c r="AX99" s="13" t="s">
        <v>71</v>
      </c>
      <c r="AY99" s="193" t="s">
        <v>150</v>
      </c>
    </row>
    <row r="100" s="13" customFormat="1">
      <c r="A100" s="13"/>
      <c r="B100" s="192"/>
      <c r="C100" s="13"/>
      <c r="D100" s="179" t="s">
        <v>267</v>
      </c>
      <c r="E100" s="193" t="s">
        <v>710</v>
      </c>
      <c r="F100" s="194" t="s">
        <v>165</v>
      </c>
      <c r="G100" s="13"/>
      <c r="H100" s="195">
        <v>3</v>
      </c>
      <c r="I100" s="196"/>
      <c r="J100" s="13"/>
      <c r="K100" s="13"/>
      <c r="L100" s="192"/>
      <c r="M100" s="197"/>
      <c r="N100" s="198"/>
      <c r="O100" s="198"/>
      <c r="P100" s="198"/>
      <c r="Q100" s="198"/>
      <c r="R100" s="198"/>
      <c r="S100" s="198"/>
      <c r="T100" s="19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93" t="s">
        <v>267</v>
      </c>
      <c r="AU100" s="193" t="s">
        <v>81</v>
      </c>
      <c r="AV100" s="13" t="s">
        <v>81</v>
      </c>
      <c r="AW100" s="13" t="s">
        <v>33</v>
      </c>
      <c r="AX100" s="13" t="s">
        <v>79</v>
      </c>
      <c r="AY100" s="193" t="s">
        <v>150</v>
      </c>
    </row>
    <row r="101" s="14" customFormat="1">
      <c r="A101" s="14"/>
      <c r="B101" s="200"/>
      <c r="C101" s="14"/>
      <c r="D101" s="179" t="s">
        <v>267</v>
      </c>
      <c r="E101" s="201" t="s">
        <v>3</v>
      </c>
      <c r="F101" s="202" t="s">
        <v>730</v>
      </c>
      <c r="G101" s="14"/>
      <c r="H101" s="201" t="s">
        <v>3</v>
      </c>
      <c r="I101" s="203"/>
      <c r="J101" s="14"/>
      <c r="K101" s="14"/>
      <c r="L101" s="200"/>
      <c r="M101" s="204"/>
      <c r="N101" s="205"/>
      <c r="O101" s="205"/>
      <c r="P101" s="205"/>
      <c r="Q101" s="205"/>
      <c r="R101" s="205"/>
      <c r="S101" s="205"/>
      <c r="T101" s="20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01" t="s">
        <v>267</v>
      </c>
      <c r="AU101" s="201" t="s">
        <v>81</v>
      </c>
      <c r="AV101" s="14" t="s">
        <v>79</v>
      </c>
      <c r="AW101" s="14" t="s">
        <v>33</v>
      </c>
      <c r="AX101" s="14" t="s">
        <v>71</v>
      </c>
      <c r="AY101" s="201" t="s">
        <v>150</v>
      </c>
    </row>
    <row r="102" s="2" customFormat="1" ht="21.75" customHeight="1">
      <c r="A102" s="39"/>
      <c r="B102" s="165"/>
      <c r="C102" s="207" t="s">
        <v>169</v>
      </c>
      <c r="D102" s="207" t="s">
        <v>372</v>
      </c>
      <c r="E102" s="208" t="s">
        <v>634</v>
      </c>
      <c r="F102" s="209" t="s">
        <v>635</v>
      </c>
      <c r="G102" s="210" t="s">
        <v>217</v>
      </c>
      <c r="H102" s="211">
        <v>9</v>
      </c>
      <c r="I102" s="212"/>
      <c r="J102" s="213">
        <f>ROUND(I102*H102,2)</f>
        <v>0</v>
      </c>
      <c r="K102" s="209" t="s">
        <v>262</v>
      </c>
      <c r="L102" s="214"/>
      <c r="M102" s="215" t="s">
        <v>3</v>
      </c>
      <c r="N102" s="216" t="s">
        <v>42</v>
      </c>
      <c r="O102" s="73"/>
      <c r="P102" s="175">
        <f>O102*H102</f>
        <v>0</v>
      </c>
      <c r="Q102" s="175">
        <v>0.0058999999999999999</v>
      </c>
      <c r="R102" s="175">
        <f>Q102*H102</f>
        <v>0.053100000000000001</v>
      </c>
      <c r="S102" s="175">
        <v>0</v>
      </c>
      <c r="T102" s="17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7" t="s">
        <v>192</v>
      </c>
      <c r="AT102" s="177" t="s">
        <v>372</v>
      </c>
      <c r="AU102" s="177" t="s">
        <v>81</v>
      </c>
      <c r="AY102" s="20" t="s">
        <v>150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0" t="s">
        <v>79</v>
      </c>
      <c r="BK102" s="178">
        <f>ROUND(I102*H102,2)</f>
        <v>0</v>
      </c>
      <c r="BL102" s="20" t="s">
        <v>169</v>
      </c>
      <c r="BM102" s="177" t="s">
        <v>783</v>
      </c>
    </row>
    <row r="103" s="2" customFormat="1">
      <c r="A103" s="39"/>
      <c r="B103" s="40"/>
      <c r="C103" s="39"/>
      <c r="D103" s="179" t="s">
        <v>159</v>
      </c>
      <c r="E103" s="39"/>
      <c r="F103" s="180" t="s">
        <v>635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159</v>
      </c>
      <c r="AU103" s="20" t="s">
        <v>81</v>
      </c>
    </row>
    <row r="104" s="13" customFormat="1">
      <c r="A104" s="13"/>
      <c r="B104" s="192"/>
      <c r="C104" s="13"/>
      <c r="D104" s="179" t="s">
        <v>267</v>
      </c>
      <c r="E104" s="193" t="s">
        <v>3</v>
      </c>
      <c r="F104" s="194" t="s">
        <v>732</v>
      </c>
      <c r="G104" s="13"/>
      <c r="H104" s="195">
        <v>9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3" t="s">
        <v>267</v>
      </c>
      <c r="AU104" s="193" t="s">
        <v>81</v>
      </c>
      <c r="AV104" s="13" t="s">
        <v>81</v>
      </c>
      <c r="AW104" s="13" t="s">
        <v>33</v>
      </c>
      <c r="AX104" s="13" t="s">
        <v>79</v>
      </c>
      <c r="AY104" s="193" t="s">
        <v>150</v>
      </c>
    </row>
    <row r="105" s="2" customFormat="1" ht="16.5" customHeight="1">
      <c r="A105" s="39"/>
      <c r="B105" s="165"/>
      <c r="C105" s="207" t="s">
        <v>149</v>
      </c>
      <c r="D105" s="207" t="s">
        <v>372</v>
      </c>
      <c r="E105" s="208" t="s">
        <v>638</v>
      </c>
      <c r="F105" s="209" t="s">
        <v>639</v>
      </c>
      <c r="G105" s="210" t="s">
        <v>217</v>
      </c>
      <c r="H105" s="211">
        <v>9</v>
      </c>
      <c r="I105" s="212"/>
      <c r="J105" s="213">
        <f>ROUND(I105*H105,2)</f>
        <v>0</v>
      </c>
      <c r="K105" s="209" t="s">
        <v>3</v>
      </c>
      <c r="L105" s="214"/>
      <c r="M105" s="215" t="s">
        <v>3</v>
      </c>
      <c r="N105" s="216" t="s">
        <v>42</v>
      </c>
      <c r="O105" s="73"/>
      <c r="P105" s="175">
        <f>O105*H105</f>
        <v>0</v>
      </c>
      <c r="Q105" s="175">
        <v>0.0059100000000000003</v>
      </c>
      <c r="R105" s="175">
        <f>Q105*H105</f>
        <v>0.053190000000000001</v>
      </c>
      <c r="S105" s="175">
        <v>0</v>
      </c>
      <c r="T105" s="17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7" t="s">
        <v>192</v>
      </c>
      <c r="AT105" s="177" t="s">
        <v>372</v>
      </c>
      <c r="AU105" s="177" t="s">
        <v>81</v>
      </c>
      <c r="AY105" s="20" t="s">
        <v>150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0" t="s">
        <v>79</v>
      </c>
      <c r="BK105" s="178">
        <f>ROUND(I105*H105,2)</f>
        <v>0</v>
      </c>
      <c r="BL105" s="20" t="s">
        <v>169</v>
      </c>
      <c r="BM105" s="177" t="s">
        <v>784</v>
      </c>
    </row>
    <row r="106" s="2" customFormat="1">
      <c r="A106" s="39"/>
      <c r="B106" s="40"/>
      <c r="C106" s="39"/>
      <c r="D106" s="179" t="s">
        <v>159</v>
      </c>
      <c r="E106" s="39"/>
      <c r="F106" s="180" t="s">
        <v>639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159</v>
      </c>
      <c r="AU106" s="20" t="s">
        <v>81</v>
      </c>
    </row>
    <row r="107" s="13" customFormat="1">
      <c r="A107" s="13"/>
      <c r="B107" s="192"/>
      <c r="C107" s="13"/>
      <c r="D107" s="179" t="s">
        <v>267</v>
      </c>
      <c r="E107" s="193" t="s">
        <v>3</v>
      </c>
      <c r="F107" s="194" t="s">
        <v>732</v>
      </c>
      <c r="G107" s="13"/>
      <c r="H107" s="195">
        <v>9</v>
      </c>
      <c r="I107" s="196"/>
      <c r="J107" s="13"/>
      <c r="K107" s="13"/>
      <c r="L107" s="192"/>
      <c r="M107" s="197"/>
      <c r="N107" s="198"/>
      <c r="O107" s="198"/>
      <c r="P107" s="198"/>
      <c r="Q107" s="198"/>
      <c r="R107" s="198"/>
      <c r="S107" s="198"/>
      <c r="T107" s="19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3" t="s">
        <v>267</v>
      </c>
      <c r="AU107" s="193" t="s">
        <v>81</v>
      </c>
      <c r="AV107" s="13" t="s">
        <v>81</v>
      </c>
      <c r="AW107" s="13" t="s">
        <v>33</v>
      </c>
      <c r="AX107" s="13" t="s">
        <v>79</v>
      </c>
      <c r="AY107" s="193" t="s">
        <v>150</v>
      </c>
    </row>
    <row r="108" s="2" customFormat="1" ht="16.5" customHeight="1">
      <c r="A108" s="39"/>
      <c r="B108" s="165"/>
      <c r="C108" s="207" t="s">
        <v>179</v>
      </c>
      <c r="D108" s="207" t="s">
        <v>372</v>
      </c>
      <c r="E108" s="208" t="s">
        <v>641</v>
      </c>
      <c r="F108" s="209" t="s">
        <v>642</v>
      </c>
      <c r="G108" s="210" t="s">
        <v>217</v>
      </c>
      <c r="H108" s="211">
        <v>9</v>
      </c>
      <c r="I108" s="212"/>
      <c r="J108" s="213">
        <f>ROUND(I108*H108,2)</f>
        <v>0</v>
      </c>
      <c r="K108" s="209" t="s">
        <v>3</v>
      </c>
      <c r="L108" s="214"/>
      <c r="M108" s="215" t="s">
        <v>3</v>
      </c>
      <c r="N108" s="216" t="s">
        <v>42</v>
      </c>
      <c r="O108" s="73"/>
      <c r="P108" s="175">
        <f>O108*H108</f>
        <v>0</v>
      </c>
      <c r="Q108" s="175">
        <v>0.0059100000000000003</v>
      </c>
      <c r="R108" s="175">
        <f>Q108*H108</f>
        <v>0.053190000000000001</v>
      </c>
      <c r="S108" s="175">
        <v>0</v>
      </c>
      <c r="T108" s="17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7" t="s">
        <v>192</v>
      </c>
      <c r="AT108" s="177" t="s">
        <v>372</v>
      </c>
      <c r="AU108" s="177" t="s">
        <v>81</v>
      </c>
      <c r="AY108" s="20" t="s">
        <v>150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20" t="s">
        <v>79</v>
      </c>
      <c r="BK108" s="178">
        <f>ROUND(I108*H108,2)</f>
        <v>0</v>
      </c>
      <c r="BL108" s="20" t="s">
        <v>169</v>
      </c>
      <c r="BM108" s="177" t="s">
        <v>785</v>
      </c>
    </row>
    <row r="109" s="2" customFormat="1">
      <c r="A109" s="39"/>
      <c r="B109" s="40"/>
      <c r="C109" s="39"/>
      <c r="D109" s="179" t="s">
        <v>159</v>
      </c>
      <c r="E109" s="39"/>
      <c r="F109" s="180" t="s">
        <v>642</v>
      </c>
      <c r="G109" s="39"/>
      <c r="H109" s="39"/>
      <c r="I109" s="181"/>
      <c r="J109" s="39"/>
      <c r="K109" s="39"/>
      <c r="L109" s="40"/>
      <c r="M109" s="182"/>
      <c r="N109" s="18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159</v>
      </c>
      <c r="AU109" s="20" t="s">
        <v>81</v>
      </c>
    </row>
    <row r="110" s="13" customFormat="1">
      <c r="A110" s="13"/>
      <c r="B110" s="192"/>
      <c r="C110" s="13"/>
      <c r="D110" s="179" t="s">
        <v>267</v>
      </c>
      <c r="E110" s="193" t="s">
        <v>3</v>
      </c>
      <c r="F110" s="194" t="s">
        <v>732</v>
      </c>
      <c r="G110" s="13"/>
      <c r="H110" s="195">
        <v>9</v>
      </c>
      <c r="I110" s="196"/>
      <c r="J110" s="13"/>
      <c r="K110" s="13"/>
      <c r="L110" s="192"/>
      <c r="M110" s="197"/>
      <c r="N110" s="198"/>
      <c r="O110" s="198"/>
      <c r="P110" s="198"/>
      <c r="Q110" s="198"/>
      <c r="R110" s="198"/>
      <c r="S110" s="198"/>
      <c r="T110" s="19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3" t="s">
        <v>267</v>
      </c>
      <c r="AU110" s="193" t="s">
        <v>81</v>
      </c>
      <c r="AV110" s="13" t="s">
        <v>81</v>
      </c>
      <c r="AW110" s="13" t="s">
        <v>33</v>
      </c>
      <c r="AX110" s="13" t="s">
        <v>79</v>
      </c>
      <c r="AY110" s="193" t="s">
        <v>150</v>
      </c>
    </row>
    <row r="111" s="2" customFormat="1" ht="21.75" customHeight="1">
      <c r="A111" s="39"/>
      <c r="B111" s="165"/>
      <c r="C111" s="166" t="s">
        <v>184</v>
      </c>
      <c r="D111" s="166" t="s">
        <v>153</v>
      </c>
      <c r="E111" s="167" t="s">
        <v>735</v>
      </c>
      <c r="F111" s="168" t="s">
        <v>736</v>
      </c>
      <c r="G111" s="169" t="s">
        <v>217</v>
      </c>
      <c r="H111" s="170">
        <v>11</v>
      </c>
      <c r="I111" s="171"/>
      <c r="J111" s="172">
        <f>ROUND(I111*H111,2)</f>
        <v>0</v>
      </c>
      <c r="K111" s="168" t="s">
        <v>262</v>
      </c>
      <c r="L111" s="40"/>
      <c r="M111" s="173" t="s">
        <v>3</v>
      </c>
      <c r="N111" s="174" t="s">
        <v>42</v>
      </c>
      <c r="O111" s="73"/>
      <c r="P111" s="175">
        <f>O111*H111</f>
        <v>0</v>
      </c>
      <c r="Q111" s="175">
        <v>0</v>
      </c>
      <c r="R111" s="175">
        <f>Q111*H111</f>
        <v>0</v>
      </c>
      <c r="S111" s="175">
        <v>0</v>
      </c>
      <c r="T111" s="17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77" t="s">
        <v>169</v>
      </c>
      <c r="AT111" s="177" t="s">
        <v>153</v>
      </c>
      <c r="AU111" s="177" t="s">
        <v>81</v>
      </c>
      <c r="AY111" s="20" t="s">
        <v>150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20" t="s">
        <v>79</v>
      </c>
      <c r="BK111" s="178">
        <f>ROUND(I111*H111,2)</f>
        <v>0</v>
      </c>
      <c r="BL111" s="20" t="s">
        <v>169</v>
      </c>
      <c r="BM111" s="177" t="s">
        <v>786</v>
      </c>
    </row>
    <row r="112" s="2" customFormat="1">
      <c r="A112" s="39"/>
      <c r="B112" s="40"/>
      <c r="C112" s="39"/>
      <c r="D112" s="179" t="s">
        <v>159</v>
      </c>
      <c r="E112" s="39"/>
      <c r="F112" s="180" t="s">
        <v>738</v>
      </c>
      <c r="G112" s="39"/>
      <c r="H112" s="39"/>
      <c r="I112" s="181"/>
      <c r="J112" s="39"/>
      <c r="K112" s="39"/>
      <c r="L112" s="40"/>
      <c r="M112" s="182"/>
      <c r="N112" s="18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159</v>
      </c>
      <c r="AU112" s="20" t="s">
        <v>81</v>
      </c>
    </row>
    <row r="113" s="2" customFormat="1">
      <c r="A113" s="39"/>
      <c r="B113" s="40"/>
      <c r="C113" s="39"/>
      <c r="D113" s="190" t="s">
        <v>265</v>
      </c>
      <c r="E113" s="39"/>
      <c r="F113" s="191" t="s">
        <v>739</v>
      </c>
      <c r="G113" s="39"/>
      <c r="H113" s="39"/>
      <c r="I113" s="181"/>
      <c r="J113" s="39"/>
      <c r="K113" s="39"/>
      <c r="L113" s="40"/>
      <c r="M113" s="182"/>
      <c r="N113" s="18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265</v>
      </c>
      <c r="AU113" s="20" t="s">
        <v>81</v>
      </c>
    </row>
    <row r="114" s="13" customFormat="1">
      <c r="A114" s="13"/>
      <c r="B114" s="192"/>
      <c r="C114" s="13"/>
      <c r="D114" s="179" t="s">
        <v>267</v>
      </c>
      <c r="E114" s="193" t="s">
        <v>3</v>
      </c>
      <c r="F114" s="194" t="s">
        <v>562</v>
      </c>
      <c r="G114" s="13"/>
      <c r="H114" s="195">
        <v>11</v>
      </c>
      <c r="I114" s="196"/>
      <c r="J114" s="13"/>
      <c r="K114" s="13"/>
      <c r="L114" s="192"/>
      <c r="M114" s="197"/>
      <c r="N114" s="198"/>
      <c r="O114" s="198"/>
      <c r="P114" s="198"/>
      <c r="Q114" s="198"/>
      <c r="R114" s="198"/>
      <c r="S114" s="198"/>
      <c r="T114" s="19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93" t="s">
        <v>267</v>
      </c>
      <c r="AU114" s="193" t="s">
        <v>81</v>
      </c>
      <c r="AV114" s="13" t="s">
        <v>81</v>
      </c>
      <c r="AW114" s="13" t="s">
        <v>33</v>
      </c>
      <c r="AX114" s="13" t="s">
        <v>79</v>
      </c>
      <c r="AY114" s="193" t="s">
        <v>150</v>
      </c>
    </row>
    <row r="115" s="2" customFormat="1" ht="24.15" customHeight="1">
      <c r="A115" s="39"/>
      <c r="B115" s="165"/>
      <c r="C115" s="166" t="s">
        <v>192</v>
      </c>
      <c r="D115" s="166" t="s">
        <v>153</v>
      </c>
      <c r="E115" s="167" t="s">
        <v>644</v>
      </c>
      <c r="F115" s="168" t="s">
        <v>645</v>
      </c>
      <c r="G115" s="169" t="s">
        <v>217</v>
      </c>
      <c r="H115" s="170">
        <v>11</v>
      </c>
      <c r="I115" s="171"/>
      <c r="J115" s="172">
        <f>ROUND(I115*H115,2)</f>
        <v>0</v>
      </c>
      <c r="K115" s="168" t="s">
        <v>262</v>
      </c>
      <c r="L115" s="40"/>
      <c r="M115" s="173" t="s">
        <v>3</v>
      </c>
      <c r="N115" s="174" t="s">
        <v>42</v>
      </c>
      <c r="O115" s="73"/>
      <c r="P115" s="175">
        <f>O115*H115</f>
        <v>0</v>
      </c>
      <c r="Q115" s="175">
        <v>0.0020823999999999999</v>
      </c>
      <c r="R115" s="175">
        <f>Q115*H115</f>
        <v>0.0229064</v>
      </c>
      <c r="S115" s="175">
        <v>0</v>
      </c>
      <c r="T115" s="17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7" t="s">
        <v>169</v>
      </c>
      <c r="AT115" s="177" t="s">
        <v>153</v>
      </c>
      <c r="AU115" s="177" t="s">
        <v>81</v>
      </c>
      <c r="AY115" s="20" t="s">
        <v>150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20" t="s">
        <v>79</v>
      </c>
      <c r="BK115" s="178">
        <f>ROUND(I115*H115,2)</f>
        <v>0</v>
      </c>
      <c r="BL115" s="20" t="s">
        <v>169</v>
      </c>
      <c r="BM115" s="177" t="s">
        <v>787</v>
      </c>
    </row>
    <row r="116" s="2" customFormat="1">
      <c r="A116" s="39"/>
      <c r="B116" s="40"/>
      <c r="C116" s="39"/>
      <c r="D116" s="179" t="s">
        <v>159</v>
      </c>
      <c r="E116" s="39"/>
      <c r="F116" s="180" t="s">
        <v>647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159</v>
      </c>
      <c r="AU116" s="20" t="s">
        <v>81</v>
      </c>
    </row>
    <row r="117" s="2" customFormat="1">
      <c r="A117" s="39"/>
      <c r="B117" s="40"/>
      <c r="C117" s="39"/>
      <c r="D117" s="190" t="s">
        <v>265</v>
      </c>
      <c r="E117" s="39"/>
      <c r="F117" s="191" t="s">
        <v>648</v>
      </c>
      <c r="G117" s="39"/>
      <c r="H117" s="39"/>
      <c r="I117" s="181"/>
      <c r="J117" s="39"/>
      <c r="K117" s="39"/>
      <c r="L117" s="40"/>
      <c r="M117" s="182"/>
      <c r="N117" s="18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265</v>
      </c>
      <c r="AU117" s="20" t="s">
        <v>81</v>
      </c>
    </row>
    <row r="118" s="13" customFormat="1">
      <c r="A118" s="13"/>
      <c r="B118" s="192"/>
      <c r="C118" s="13"/>
      <c r="D118" s="179" t="s">
        <v>267</v>
      </c>
      <c r="E118" s="193" t="s">
        <v>3</v>
      </c>
      <c r="F118" s="194" t="s">
        <v>562</v>
      </c>
      <c r="G118" s="13"/>
      <c r="H118" s="195">
        <v>11</v>
      </c>
      <c r="I118" s="196"/>
      <c r="J118" s="13"/>
      <c r="K118" s="13"/>
      <c r="L118" s="192"/>
      <c r="M118" s="197"/>
      <c r="N118" s="198"/>
      <c r="O118" s="198"/>
      <c r="P118" s="198"/>
      <c r="Q118" s="198"/>
      <c r="R118" s="198"/>
      <c r="S118" s="198"/>
      <c r="T118" s="19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93" t="s">
        <v>267</v>
      </c>
      <c r="AU118" s="193" t="s">
        <v>81</v>
      </c>
      <c r="AV118" s="13" t="s">
        <v>81</v>
      </c>
      <c r="AW118" s="13" t="s">
        <v>33</v>
      </c>
      <c r="AX118" s="13" t="s">
        <v>79</v>
      </c>
      <c r="AY118" s="193" t="s">
        <v>150</v>
      </c>
    </row>
    <row r="119" s="2" customFormat="1" ht="24.15" customHeight="1">
      <c r="A119" s="39"/>
      <c r="B119" s="165"/>
      <c r="C119" s="166" t="s">
        <v>197</v>
      </c>
      <c r="D119" s="166" t="s">
        <v>153</v>
      </c>
      <c r="E119" s="167" t="s">
        <v>741</v>
      </c>
      <c r="F119" s="168" t="s">
        <v>742</v>
      </c>
      <c r="G119" s="169" t="s">
        <v>217</v>
      </c>
      <c r="H119" s="170">
        <v>11</v>
      </c>
      <c r="I119" s="171"/>
      <c r="J119" s="172">
        <f>ROUND(I119*H119,2)</f>
        <v>0</v>
      </c>
      <c r="K119" s="168" t="s">
        <v>262</v>
      </c>
      <c r="L119" s="40"/>
      <c r="M119" s="173" t="s">
        <v>3</v>
      </c>
      <c r="N119" s="174" t="s">
        <v>42</v>
      </c>
      <c r="O119" s="73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77" t="s">
        <v>169</v>
      </c>
      <c r="AT119" s="177" t="s">
        <v>153</v>
      </c>
      <c r="AU119" s="177" t="s">
        <v>81</v>
      </c>
      <c r="AY119" s="20" t="s">
        <v>150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20" t="s">
        <v>79</v>
      </c>
      <c r="BK119" s="178">
        <f>ROUND(I119*H119,2)</f>
        <v>0</v>
      </c>
      <c r="BL119" s="20" t="s">
        <v>169</v>
      </c>
      <c r="BM119" s="177" t="s">
        <v>788</v>
      </c>
    </row>
    <row r="120" s="2" customFormat="1">
      <c r="A120" s="39"/>
      <c r="B120" s="40"/>
      <c r="C120" s="39"/>
      <c r="D120" s="179" t="s">
        <v>159</v>
      </c>
      <c r="E120" s="39"/>
      <c r="F120" s="180" t="s">
        <v>744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159</v>
      </c>
      <c r="AU120" s="20" t="s">
        <v>81</v>
      </c>
    </row>
    <row r="121" s="2" customFormat="1">
      <c r="A121" s="39"/>
      <c r="B121" s="40"/>
      <c r="C121" s="39"/>
      <c r="D121" s="190" t="s">
        <v>265</v>
      </c>
      <c r="E121" s="39"/>
      <c r="F121" s="191" t="s">
        <v>745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265</v>
      </c>
      <c r="AU121" s="20" t="s">
        <v>81</v>
      </c>
    </row>
    <row r="122" s="13" customFormat="1">
      <c r="A122" s="13"/>
      <c r="B122" s="192"/>
      <c r="C122" s="13"/>
      <c r="D122" s="179" t="s">
        <v>267</v>
      </c>
      <c r="E122" s="193" t="s">
        <v>3</v>
      </c>
      <c r="F122" s="194" t="s">
        <v>562</v>
      </c>
      <c r="G122" s="13"/>
      <c r="H122" s="195">
        <v>11</v>
      </c>
      <c r="I122" s="196"/>
      <c r="J122" s="13"/>
      <c r="K122" s="13"/>
      <c r="L122" s="192"/>
      <c r="M122" s="197"/>
      <c r="N122" s="198"/>
      <c r="O122" s="198"/>
      <c r="P122" s="198"/>
      <c r="Q122" s="198"/>
      <c r="R122" s="198"/>
      <c r="S122" s="198"/>
      <c r="T122" s="19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3" t="s">
        <v>267</v>
      </c>
      <c r="AU122" s="193" t="s">
        <v>81</v>
      </c>
      <c r="AV122" s="13" t="s">
        <v>81</v>
      </c>
      <c r="AW122" s="13" t="s">
        <v>33</v>
      </c>
      <c r="AX122" s="13" t="s">
        <v>79</v>
      </c>
      <c r="AY122" s="193" t="s">
        <v>150</v>
      </c>
    </row>
    <row r="123" s="2" customFormat="1" ht="24.15" customHeight="1">
      <c r="A123" s="39"/>
      <c r="B123" s="165"/>
      <c r="C123" s="166" t="s">
        <v>202</v>
      </c>
      <c r="D123" s="166" t="s">
        <v>153</v>
      </c>
      <c r="E123" s="167" t="s">
        <v>664</v>
      </c>
      <c r="F123" s="168" t="s">
        <v>665</v>
      </c>
      <c r="G123" s="169" t="s">
        <v>233</v>
      </c>
      <c r="H123" s="170">
        <v>11</v>
      </c>
      <c r="I123" s="171"/>
      <c r="J123" s="172">
        <f>ROUND(I123*H123,2)</f>
        <v>0</v>
      </c>
      <c r="K123" s="168" t="s">
        <v>262</v>
      </c>
      <c r="L123" s="40"/>
      <c r="M123" s="173" t="s">
        <v>3</v>
      </c>
      <c r="N123" s="174" t="s">
        <v>42</v>
      </c>
      <c r="O123" s="73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7" t="s">
        <v>169</v>
      </c>
      <c r="AT123" s="177" t="s">
        <v>153</v>
      </c>
      <c r="AU123" s="177" t="s">
        <v>81</v>
      </c>
      <c r="AY123" s="20" t="s">
        <v>150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0" t="s">
        <v>79</v>
      </c>
      <c r="BK123" s="178">
        <f>ROUND(I123*H123,2)</f>
        <v>0</v>
      </c>
      <c r="BL123" s="20" t="s">
        <v>169</v>
      </c>
      <c r="BM123" s="177" t="s">
        <v>789</v>
      </c>
    </row>
    <row r="124" s="2" customFormat="1">
      <c r="A124" s="39"/>
      <c r="B124" s="40"/>
      <c r="C124" s="39"/>
      <c r="D124" s="179" t="s">
        <v>159</v>
      </c>
      <c r="E124" s="39"/>
      <c r="F124" s="180" t="s">
        <v>667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159</v>
      </c>
      <c r="AU124" s="20" t="s">
        <v>81</v>
      </c>
    </row>
    <row r="125" s="2" customFormat="1">
      <c r="A125" s="39"/>
      <c r="B125" s="40"/>
      <c r="C125" s="39"/>
      <c r="D125" s="190" t="s">
        <v>265</v>
      </c>
      <c r="E125" s="39"/>
      <c r="F125" s="191" t="s">
        <v>668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265</v>
      </c>
      <c r="AU125" s="20" t="s">
        <v>81</v>
      </c>
    </row>
    <row r="126" s="13" customFormat="1">
      <c r="A126" s="13"/>
      <c r="B126" s="192"/>
      <c r="C126" s="13"/>
      <c r="D126" s="179" t="s">
        <v>267</v>
      </c>
      <c r="E126" s="193" t="s">
        <v>3</v>
      </c>
      <c r="F126" s="194" t="s">
        <v>562</v>
      </c>
      <c r="G126" s="13"/>
      <c r="H126" s="195">
        <v>11</v>
      </c>
      <c r="I126" s="196"/>
      <c r="J126" s="13"/>
      <c r="K126" s="13"/>
      <c r="L126" s="192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3" t="s">
        <v>267</v>
      </c>
      <c r="AU126" s="193" t="s">
        <v>81</v>
      </c>
      <c r="AV126" s="13" t="s">
        <v>81</v>
      </c>
      <c r="AW126" s="13" t="s">
        <v>33</v>
      </c>
      <c r="AX126" s="13" t="s">
        <v>79</v>
      </c>
      <c r="AY126" s="193" t="s">
        <v>150</v>
      </c>
    </row>
    <row r="127" s="2" customFormat="1" ht="16.5" customHeight="1">
      <c r="A127" s="39"/>
      <c r="B127" s="165"/>
      <c r="C127" s="207" t="s">
        <v>208</v>
      </c>
      <c r="D127" s="207" t="s">
        <v>372</v>
      </c>
      <c r="E127" s="208" t="s">
        <v>670</v>
      </c>
      <c r="F127" s="209" t="s">
        <v>671</v>
      </c>
      <c r="G127" s="210" t="s">
        <v>324</v>
      </c>
      <c r="H127" s="211">
        <v>1.1000000000000001</v>
      </c>
      <c r="I127" s="212"/>
      <c r="J127" s="213">
        <f>ROUND(I127*H127,2)</f>
        <v>0</v>
      </c>
      <c r="K127" s="209" t="s">
        <v>262</v>
      </c>
      <c r="L127" s="214"/>
      <c r="M127" s="215" t="s">
        <v>3</v>
      </c>
      <c r="N127" s="216" t="s">
        <v>42</v>
      </c>
      <c r="O127" s="73"/>
      <c r="P127" s="175">
        <f>O127*H127</f>
        <v>0</v>
      </c>
      <c r="Q127" s="175">
        <v>0.20000000000000001</v>
      </c>
      <c r="R127" s="175">
        <f>Q127*H127</f>
        <v>0.22000000000000003</v>
      </c>
      <c r="S127" s="175">
        <v>0</v>
      </c>
      <c r="T127" s="17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77" t="s">
        <v>192</v>
      </c>
      <c r="AT127" s="177" t="s">
        <v>372</v>
      </c>
      <c r="AU127" s="177" t="s">
        <v>81</v>
      </c>
      <c r="AY127" s="20" t="s">
        <v>150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20" t="s">
        <v>79</v>
      </c>
      <c r="BK127" s="178">
        <f>ROUND(I127*H127,2)</f>
        <v>0</v>
      </c>
      <c r="BL127" s="20" t="s">
        <v>169</v>
      </c>
      <c r="BM127" s="177" t="s">
        <v>790</v>
      </c>
    </row>
    <row r="128" s="2" customFormat="1">
      <c r="A128" s="39"/>
      <c r="B128" s="40"/>
      <c r="C128" s="39"/>
      <c r="D128" s="179" t="s">
        <v>159</v>
      </c>
      <c r="E128" s="39"/>
      <c r="F128" s="180" t="s">
        <v>671</v>
      </c>
      <c r="G128" s="39"/>
      <c r="H128" s="39"/>
      <c r="I128" s="181"/>
      <c r="J128" s="39"/>
      <c r="K128" s="39"/>
      <c r="L128" s="40"/>
      <c r="M128" s="182"/>
      <c r="N128" s="18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159</v>
      </c>
      <c r="AU128" s="20" t="s">
        <v>81</v>
      </c>
    </row>
    <row r="129" s="13" customFormat="1">
      <c r="A129" s="13"/>
      <c r="B129" s="192"/>
      <c r="C129" s="13"/>
      <c r="D129" s="179" t="s">
        <v>267</v>
      </c>
      <c r="E129" s="193" t="s">
        <v>3</v>
      </c>
      <c r="F129" s="194" t="s">
        <v>748</v>
      </c>
      <c r="G129" s="13"/>
      <c r="H129" s="195">
        <v>1.1000000000000001</v>
      </c>
      <c r="I129" s="196"/>
      <c r="J129" s="13"/>
      <c r="K129" s="13"/>
      <c r="L129" s="192"/>
      <c r="M129" s="197"/>
      <c r="N129" s="198"/>
      <c r="O129" s="198"/>
      <c r="P129" s="198"/>
      <c r="Q129" s="198"/>
      <c r="R129" s="198"/>
      <c r="S129" s="198"/>
      <c r="T129" s="19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3" t="s">
        <v>267</v>
      </c>
      <c r="AU129" s="193" t="s">
        <v>81</v>
      </c>
      <c r="AV129" s="13" t="s">
        <v>81</v>
      </c>
      <c r="AW129" s="13" t="s">
        <v>33</v>
      </c>
      <c r="AX129" s="13" t="s">
        <v>79</v>
      </c>
      <c r="AY129" s="193" t="s">
        <v>150</v>
      </c>
    </row>
    <row r="130" s="2" customFormat="1" ht="24.15" customHeight="1">
      <c r="A130" s="39"/>
      <c r="B130" s="165"/>
      <c r="C130" s="166" t="s">
        <v>9</v>
      </c>
      <c r="D130" s="166" t="s">
        <v>153</v>
      </c>
      <c r="E130" s="167" t="s">
        <v>749</v>
      </c>
      <c r="F130" s="168" t="s">
        <v>750</v>
      </c>
      <c r="G130" s="169" t="s">
        <v>751</v>
      </c>
      <c r="H130" s="170">
        <v>0.13800000000000001</v>
      </c>
      <c r="I130" s="171"/>
      <c r="J130" s="172">
        <f>ROUND(I130*H130,2)</f>
        <v>0</v>
      </c>
      <c r="K130" s="168" t="s">
        <v>262</v>
      </c>
      <c r="L130" s="40"/>
      <c r="M130" s="173" t="s">
        <v>3</v>
      </c>
      <c r="N130" s="174" t="s">
        <v>42</v>
      </c>
      <c r="O130" s="73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77" t="s">
        <v>169</v>
      </c>
      <c r="AT130" s="177" t="s">
        <v>153</v>
      </c>
      <c r="AU130" s="177" t="s">
        <v>81</v>
      </c>
      <c r="AY130" s="20" t="s">
        <v>150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20" t="s">
        <v>79</v>
      </c>
      <c r="BK130" s="178">
        <f>ROUND(I130*H130,2)</f>
        <v>0</v>
      </c>
      <c r="BL130" s="20" t="s">
        <v>169</v>
      </c>
      <c r="BM130" s="177" t="s">
        <v>791</v>
      </c>
    </row>
    <row r="131" s="2" customFormat="1">
      <c r="A131" s="39"/>
      <c r="B131" s="40"/>
      <c r="C131" s="39"/>
      <c r="D131" s="179" t="s">
        <v>159</v>
      </c>
      <c r="E131" s="39"/>
      <c r="F131" s="180" t="s">
        <v>753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159</v>
      </c>
      <c r="AU131" s="20" t="s">
        <v>81</v>
      </c>
    </row>
    <row r="132" s="2" customFormat="1">
      <c r="A132" s="39"/>
      <c r="B132" s="40"/>
      <c r="C132" s="39"/>
      <c r="D132" s="190" t="s">
        <v>265</v>
      </c>
      <c r="E132" s="39"/>
      <c r="F132" s="191" t="s">
        <v>754</v>
      </c>
      <c r="G132" s="39"/>
      <c r="H132" s="39"/>
      <c r="I132" s="181"/>
      <c r="J132" s="39"/>
      <c r="K132" s="39"/>
      <c r="L132" s="40"/>
      <c r="M132" s="182"/>
      <c r="N132" s="18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265</v>
      </c>
      <c r="AU132" s="20" t="s">
        <v>81</v>
      </c>
    </row>
    <row r="133" s="13" customFormat="1">
      <c r="A133" s="13"/>
      <c r="B133" s="192"/>
      <c r="C133" s="13"/>
      <c r="D133" s="179" t="s">
        <v>267</v>
      </c>
      <c r="E133" s="193" t="s">
        <v>3</v>
      </c>
      <c r="F133" s="194" t="s">
        <v>755</v>
      </c>
      <c r="G133" s="13"/>
      <c r="H133" s="195">
        <v>0.13800000000000001</v>
      </c>
      <c r="I133" s="196"/>
      <c r="J133" s="13"/>
      <c r="K133" s="13"/>
      <c r="L133" s="192"/>
      <c r="M133" s="197"/>
      <c r="N133" s="198"/>
      <c r="O133" s="198"/>
      <c r="P133" s="198"/>
      <c r="Q133" s="198"/>
      <c r="R133" s="198"/>
      <c r="S133" s="198"/>
      <c r="T133" s="19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3" t="s">
        <v>267</v>
      </c>
      <c r="AU133" s="193" t="s">
        <v>81</v>
      </c>
      <c r="AV133" s="13" t="s">
        <v>81</v>
      </c>
      <c r="AW133" s="13" t="s">
        <v>33</v>
      </c>
      <c r="AX133" s="13" t="s">
        <v>79</v>
      </c>
      <c r="AY133" s="193" t="s">
        <v>150</v>
      </c>
    </row>
    <row r="134" s="2" customFormat="1" ht="16.5" customHeight="1">
      <c r="A134" s="39"/>
      <c r="B134" s="165"/>
      <c r="C134" s="166" t="s">
        <v>330</v>
      </c>
      <c r="D134" s="166" t="s">
        <v>153</v>
      </c>
      <c r="E134" s="167" t="s">
        <v>674</v>
      </c>
      <c r="F134" s="168" t="s">
        <v>675</v>
      </c>
      <c r="G134" s="169" t="s">
        <v>324</v>
      </c>
      <c r="H134" s="170">
        <v>0.45600000000000002</v>
      </c>
      <c r="I134" s="171"/>
      <c r="J134" s="172">
        <f>ROUND(I134*H134,2)</f>
        <v>0</v>
      </c>
      <c r="K134" s="168" t="s">
        <v>262</v>
      </c>
      <c r="L134" s="40"/>
      <c r="M134" s="173" t="s">
        <v>3</v>
      </c>
      <c r="N134" s="174" t="s">
        <v>42</v>
      </c>
      <c r="O134" s="73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77" t="s">
        <v>169</v>
      </c>
      <c r="AT134" s="177" t="s">
        <v>153</v>
      </c>
      <c r="AU134" s="177" t="s">
        <v>81</v>
      </c>
      <c r="AY134" s="20" t="s">
        <v>150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20" t="s">
        <v>79</v>
      </c>
      <c r="BK134" s="178">
        <f>ROUND(I134*H134,2)</f>
        <v>0</v>
      </c>
      <c r="BL134" s="20" t="s">
        <v>169</v>
      </c>
      <c r="BM134" s="177" t="s">
        <v>792</v>
      </c>
    </row>
    <row r="135" s="2" customFormat="1">
      <c r="A135" s="39"/>
      <c r="B135" s="40"/>
      <c r="C135" s="39"/>
      <c r="D135" s="179" t="s">
        <v>159</v>
      </c>
      <c r="E135" s="39"/>
      <c r="F135" s="180" t="s">
        <v>677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159</v>
      </c>
      <c r="AU135" s="20" t="s">
        <v>81</v>
      </c>
    </row>
    <row r="136" s="2" customFormat="1">
      <c r="A136" s="39"/>
      <c r="B136" s="40"/>
      <c r="C136" s="39"/>
      <c r="D136" s="190" t="s">
        <v>265</v>
      </c>
      <c r="E136" s="39"/>
      <c r="F136" s="191" t="s">
        <v>678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265</v>
      </c>
      <c r="AU136" s="20" t="s">
        <v>81</v>
      </c>
    </row>
    <row r="137" s="13" customFormat="1">
      <c r="A137" s="13"/>
      <c r="B137" s="192"/>
      <c r="C137" s="13"/>
      <c r="D137" s="179" t="s">
        <v>267</v>
      </c>
      <c r="E137" s="193" t="s">
        <v>563</v>
      </c>
      <c r="F137" s="194" t="s">
        <v>757</v>
      </c>
      <c r="G137" s="13"/>
      <c r="H137" s="195">
        <v>0.45600000000000002</v>
      </c>
      <c r="I137" s="196"/>
      <c r="J137" s="13"/>
      <c r="K137" s="13"/>
      <c r="L137" s="192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3" t="s">
        <v>267</v>
      </c>
      <c r="AU137" s="193" t="s">
        <v>81</v>
      </c>
      <c r="AV137" s="13" t="s">
        <v>81</v>
      </c>
      <c r="AW137" s="13" t="s">
        <v>33</v>
      </c>
      <c r="AX137" s="13" t="s">
        <v>79</v>
      </c>
      <c r="AY137" s="193" t="s">
        <v>150</v>
      </c>
    </row>
    <row r="138" s="14" customFormat="1">
      <c r="A138" s="14"/>
      <c r="B138" s="200"/>
      <c r="C138" s="14"/>
      <c r="D138" s="179" t="s">
        <v>267</v>
      </c>
      <c r="E138" s="201" t="s">
        <v>3</v>
      </c>
      <c r="F138" s="202" t="s">
        <v>758</v>
      </c>
      <c r="G138" s="14"/>
      <c r="H138" s="201" t="s">
        <v>3</v>
      </c>
      <c r="I138" s="203"/>
      <c r="J138" s="14"/>
      <c r="K138" s="14"/>
      <c r="L138" s="200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1" t="s">
        <v>267</v>
      </c>
      <c r="AU138" s="201" t="s">
        <v>81</v>
      </c>
      <c r="AV138" s="14" t="s">
        <v>79</v>
      </c>
      <c r="AW138" s="14" t="s">
        <v>33</v>
      </c>
      <c r="AX138" s="14" t="s">
        <v>71</v>
      </c>
      <c r="AY138" s="201" t="s">
        <v>150</v>
      </c>
    </row>
    <row r="139" s="2" customFormat="1" ht="21.75" customHeight="1">
      <c r="A139" s="39"/>
      <c r="B139" s="165"/>
      <c r="C139" s="166" t="s">
        <v>336</v>
      </c>
      <c r="D139" s="166" t="s">
        <v>153</v>
      </c>
      <c r="E139" s="167" t="s">
        <v>680</v>
      </c>
      <c r="F139" s="168" t="s">
        <v>681</v>
      </c>
      <c r="G139" s="169" t="s">
        <v>324</v>
      </c>
      <c r="H139" s="170">
        <v>0.45600000000000002</v>
      </c>
      <c r="I139" s="171"/>
      <c r="J139" s="172">
        <f>ROUND(I139*H139,2)</f>
        <v>0</v>
      </c>
      <c r="K139" s="168" t="s">
        <v>262</v>
      </c>
      <c r="L139" s="40"/>
      <c r="M139" s="173" t="s">
        <v>3</v>
      </c>
      <c r="N139" s="174" t="s">
        <v>42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77" t="s">
        <v>169</v>
      </c>
      <c r="AT139" s="177" t="s">
        <v>153</v>
      </c>
      <c r="AU139" s="177" t="s">
        <v>81</v>
      </c>
      <c r="AY139" s="20" t="s">
        <v>150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20" t="s">
        <v>79</v>
      </c>
      <c r="BK139" s="178">
        <f>ROUND(I139*H139,2)</f>
        <v>0</v>
      </c>
      <c r="BL139" s="20" t="s">
        <v>169</v>
      </c>
      <c r="BM139" s="177" t="s">
        <v>793</v>
      </c>
    </row>
    <row r="140" s="2" customFormat="1">
      <c r="A140" s="39"/>
      <c r="B140" s="40"/>
      <c r="C140" s="39"/>
      <c r="D140" s="179" t="s">
        <v>159</v>
      </c>
      <c r="E140" s="39"/>
      <c r="F140" s="180" t="s">
        <v>683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159</v>
      </c>
      <c r="AU140" s="20" t="s">
        <v>81</v>
      </c>
    </row>
    <row r="141" s="2" customFormat="1">
      <c r="A141" s="39"/>
      <c r="B141" s="40"/>
      <c r="C141" s="39"/>
      <c r="D141" s="190" t="s">
        <v>265</v>
      </c>
      <c r="E141" s="39"/>
      <c r="F141" s="191" t="s">
        <v>684</v>
      </c>
      <c r="G141" s="39"/>
      <c r="H141" s="39"/>
      <c r="I141" s="181"/>
      <c r="J141" s="39"/>
      <c r="K141" s="39"/>
      <c r="L141" s="40"/>
      <c r="M141" s="182"/>
      <c r="N141" s="183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265</v>
      </c>
      <c r="AU141" s="20" t="s">
        <v>81</v>
      </c>
    </row>
    <row r="142" s="13" customFormat="1">
      <c r="A142" s="13"/>
      <c r="B142" s="192"/>
      <c r="C142" s="13"/>
      <c r="D142" s="179" t="s">
        <v>267</v>
      </c>
      <c r="E142" s="193" t="s">
        <v>3</v>
      </c>
      <c r="F142" s="194" t="s">
        <v>563</v>
      </c>
      <c r="G142" s="13"/>
      <c r="H142" s="195">
        <v>0.45600000000000002</v>
      </c>
      <c r="I142" s="196"/>
      <c r="J142" s="13"/>
      <c r="K142" s="13"/>
      <c r="L142" s="192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267</v>
      </c>
      <c r="AU142" s="193" t="s">
        <v>81</v>
      </c>
      <c r="AV142" s="13" t="s">
        <v>81</v>
      </c>
      <c r="AW142" s="13" t="s">
        <v>33</v>
      </c>
      <c r="AX142" s="13" t="s">
        <v>79</v>
      </c>
      <c r="AY142" s="193" t="s">
        <v>150</v>
      </c>
    </row>
    <row r="143" s="2" customFormat="1" ht="24.15" customHeight="1">
      <c r="A143" s="39"/>
      <c r="B143" s="165"/>
      <c r="C143" s="166" t="s">
        <v>344</v>
      </c>
      <c r="D143" s="166" t="s">
        <v>153</v>
      </c>
      <c r="E143" s="167" t="s">
        <v>685</v>
      </c>
      <c r="F143" s="168" t="s">
        <v>686</v>
      </c>
      <c r="G143" s="169" t="s">
        <v>324</v>
      </c>
      <c r="H143" s="170">
        <v>0.45600000000000002</v>
      </c>
      <c r="I143" s="171"/>
      <c r="J143" s="172">
        <f>ROUND(I143*H143,2)</f>
        <v>0</v>
      </c>
      <c r="K143" s="168" t="s">
        <v>262</v>
      </c>
      <c r="L143" s="40"/>
      <c r="M143" s="173" t="s">
        <v>3</v>
      </c>
      <c r="N143" s="174" t="s">
        <v>42</v>
      </c>
      <c r="O143" s="73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7" t="s">
        <v>169</v>
      </c>
      <c r="AT143" s="177" t="s">
        <v>153</v>
      </c>
      <c r="AU143" s="177" t="s">
        <v>81</v>
      </c>
      <c r="AY143" s="20" t="s">
        <v>150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0" t="s">
        <v>79</v>
      </c>
      <c r="BK143" s="178">
        <f>ROUND(I143*H143,2)</f>
        <v>0</v>
      </c>
      <c r="BL143" s="20" t="s">
        <v>169</v>
      </c>
      <c r="BM143" s="177" t="s">
        <v>794</v>
      </c>
    </row>
    <row r="144" s="2" customFormat="1">
      <c r="A144" s="39"/>
      <c r="B144" s="40"/>
      <c r="C144" s="39"/>
      <c r="D144" s="179" t="s">
        <v>159</v>
      </c>
      <c r="E144" s="39"/>
      <c r="F144" s="180" t="s">
        <v>688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159</v>
      </c>
      <c r="AU144" s="20" t="s">
        <v>81</v>
      </c>
    </row>
    <row r="145" s="2" customFormat="1">
      <c r="A145" s="39"/>
      <c r="B145" s="40"/>
      <c r="C145" s="39"/>
      <c r="D145" s="190" t="s">
        <v>265</v>
      </c>
      <c r="E145" s="39"/>
      <c r="F145" s="191" t="s">
        <v>689</v>
      </c>
      <c r="G145" s="39"/>
      <c r="H145" s="39"/>
      <c r="I145" s="181"/>
      <c r="J145" s="39"/>
      <c r="K145" s="39"/>
      <c r="L145" s="40"/>
      <c r="M145" s="182"/>
      <c r="N145" s="183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265</v>
      </c>
      <c r="AU145" s="20" t="s">
        <v>81</v>
      </c>
    </row>
    <row r="146" s="13" customFormat="1">
      <c r="A146" s="13"/>
      <c r="B146" s="192"/>
      <c r="C146" s="13"/>
      <c r="D146" s="179" t="s">
        <v>267</v>
      </c>
      <c r="E146" s="193" t="s">
        <v>3</v>
      </c>
      <c r="F146" s="194" t="s">
        <v>563</v>
      </c>
      <c r="G146" s="13"/>
      <c r="H146" s="195">
        <v>0.45600000000000002</v>
      </c>
      <c r="I146" s="196"/>
      <c r="J146" s="13"/>
      <c r="K146" s="13"/>
      <c r="L146" s="192"/>
      <c r="M146" s="217"/>
      <c r="N146" s="218"/>
      <c r="O146" s="218"/>
      <c r="P146" s="218"/>
      <c r="Q146" s="218"/>
      <c r="R146" s="218"/>
      <c r="S146" s="218"/>
      <c r="T146" s="21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3" t="s">
        <v>267</v>
      </c>
      <c r="AU146" s="193" t="s">
        <v>81</v>
      </c>
      <c r="AV146" s="13" t="s">
        <v>81</v>
      </c>
      <c r="AW146" s="13" t="s">
        <v>33</v>
      </c>
      <c r="AX146" s="13" t="s">
        <v>79</v>
      </c>
      <c r="AY146" s="193" t="s">
        <v>150</v>
      </c>
    </row>
    <row r="147" s="2" customFormat="1" ht="6.96" customHeight="1">
      <c r="A147" s="39"/>
      <c r="B147" s="56"/>
      <c r="C147" s="57"/>
      <c r="D147" s="57"/>
      <c r="E147" s="57"/>
      <c r="F147" s="57"/>
      <c r="G147" s="57"/>
      <c r="H147" s="57"/>
      <c r="I147" s="57"/>
      <c r="J147" s="57"/>
      <c r="K147" s="57"/>
      <c r="L147" s="40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autoFilter ref="C80:K14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111111333"/>
    <hyperlink ref="F91" r:id="rId2" display="https://podminky.urs.cz/item/CS_URS_2024_01/111151131"/>
    <hyperlink ref="F96" r:id="rId3" display="https://podminky.urs.cz/item/CS_URS_2024_01/184215133"/>
    <hyperlink ref="F113" r:id="rId4" display="https://podminky.urs.cz/item/CS_URS_2024_01/184806111"/>
    <hyperlink ref="F117" r:id="rId5" display="https://podminky.urs.cz/item/CS_URS_2024_01/184813121"/>
    <hyperlink ref="F121" r:id="rId6" display="https://podminky.urs.cz/item/CS_URS_2024_01/184813151"/>
    <hyperlink ref="F125" r:id="rId7" display="https://podminky.urs.cz/item/CS_URS_2024_01/184911432"/>
    <hyperlink ref="F132" r:id="rId8" display="https://podminky.urs.cz/item/CS_URS_2024_01/185803106"/>
    <hyperlink ref="F136" r:id="rId9" display="https://podminky.urs.cz/item/CS_URS_2024_01/185804311"/>
    <hyperlink ref="F141" r:id="rId10" display="https://podminky.urs.cz/item/CS_URS_2024_01/185851121"/>
    <hyperlink ref="F145" r:id="rId11" display="https://podminky.urs.cz/item/CS_URS_2024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  <c r="AZ2" s="189" t="s">
        <v>219</v>
      </c>
      <c r="BA2" s="189" t="s">
        <v>3</v>
      </c>
      <c r="BB2" s="189" t="s">
        <v>3</v>
      </c>
      <c r="BC2" s="189" t="s">
        <v>795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796</v>
      </c>
      <c r="BA3" s="189" t="s">
        <v>797</v>
      </c>
      <c r="BB3" s="189" t="s">
        <v>317</v>
      </c>
      <c r="BC3" s="189" t="s">
        <v>798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221</v>
      </c>
      <c r="BA4" s="189" t="s">
        <v>3</v>
      </c>
      <c r="BB4" s="189" t="s">
        <v>3</v>
      </c>
      <c r="BC4" s="189" t="s">
        <v>799</v>
      </c>
      <c r="BD4" s="189" t="s">
        <v>81</v>
      </c>
    </row>
    <row r="5" s="1" customFormat="1" ht="6.96" customHeight="1">
      <c r="B5" s="23"/>
      <c r="L5" s="23"/>
      <c r="AZ5" s="189" t="s">
        <v>800</v>
      </c>
      <c r="BA5" s="189" t="s">
        <v>801</v>
      </c>
      <c r="BB5" s="189" t="s">
        <v>324</v>
      </c>
      <c r="BC5" s="189" t="s">
        <v>802</v>
      </c>
      <c r="BD5" s="189" t="s">
        <v>81</v>
      </c>
    </row>
    <row r="6" s="1" customFormat="1" ht="12" customHeight="1">
      <c r="B6" s="23"/>
      <c r="D6" s="33" t="s">
        <v>17</v>
      </c>
      <c r="L6" s="23"/>
      <c r="AZ6" s="189" t="s">
        <v>803</v>
      </c>
      <c r="BA6" s="189" t="s">
        <v>804</v>
      </c>
      <c r="BB6" s="189" t="s">
        <v>324</v>
      </c>
      <c r="BC6" s="189" t="s">
        <v>805</v>
      </c>
      <c r="BD6" s="189" t="s">
        <v>81</v>
      </c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  <c r="AZ7" s="189" t="s">
        <v>231</v>
      </c>
      <c r="BA7" s="189" t="s">
        <v>232</v>
      </c>
      <c r="BB7" s="189" t="s">
        <v>233</v>
      </c>
      <c r="BC7" s="189" t="s">
        <v>806</v>
      </c>
      <c r="BD7" s="189" t="s">
        <v>81</v>
      </c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89" t="s">
        <v>236</v>
      </c>
      <c r="BA8" s="189" t="s">
        <v>237</v>
      </c>
      <c r="BB8" s="189" t="s">
        <v>233</v>
      </c>
      <c r="BC8" s="189" t="s">
        <v>807</v>
      </c>
      <c r="BD8" s="189" t="s">
        <v>81</v>
      </c>
    </row>
    <row r="9" s="2" customFormat="1" ht="16.5" customHeight="1">
      <c r="A9" s="39"/>
      <c r="B9" s="40"/>
      <c r="C9" s="39"/>
      <c r="D9" s="39"/>
      <c r="E9" s="63" t="s">
        <v>808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89" t="s">
        <v>241</v>
      </c>
      <c r="BA9" s="189" t="s">
        <v>242</v>
      </c>
      <c r="BB9" s="189" t="s">
        <v>233</v>
      </c>
      <c r="BC9" s="189" t="s">
        <v>809</v>
      </c>
      <c r="BD9" s="189" t="s">
        <v>81</v>
      </c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89" t="s">
        <v>244</v>
      </c>
      <c r="BA10" s="189" t="s">
        <v>245</v>
      </c>
      <c r="BB10" s="189" t="s">
        <v>233</v>
      </c>
      <c r="BC10" s="189" t="s">
        <v>810</v>
      </c>
      <c r="BD10" s="189" t="s">
        <v>81</v>
      </c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ROUND(J87,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ROUND((SUM(BE87:BE222)),  2)</f>
        <v>0</v>
      </c>
      <c r="G33" s="39"/>
      <c r="H33" s="39"/>
      <c r="I33" s="124">
        <v>0.20999999999999999</v>
      </c>
      <c r="J33" s="123">
        <f>ROUND(((SUM(BE87:BE222))*I33),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ROUND((SUM(BF87:BF222)),  2)</f>
        <v>0</v>
      </c>
      <c r="G34" s="39"/>
      <c r="H34" s="39"/>
      <c r="I34" s="124">
        <v>0.12</v>
      </c>
      <c r="J34" s="123">
        <f>ROUND(((SUM(BF87:BF222))*I34),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ROUND((SUM(BG87:BG222)),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ROUND((SUM(BH87:BH222)),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ROUND((SUM(BI87:BI222)),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823/21-6 - SO 102 Polní cesta VC9B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J87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J88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J89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251</v>
      </c>
      <c r="E62" s="140"/>
      <c r="F62" s="140"/>
      <c r="G62" s="140"/>
      <c r="H62" s="140"/>
      <c r="I62" s="140"/>
      <c r="J62" s="141">
        <f>J125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253</v>
      </c>
      <c r="E63" s="140"/>
      <c r="F63" s="140"/>
      <c r="G63" s="140"/>
      <c r="H63" s="140"/>
      <c r="I63" s="140"/>
      <c r="J63" s="141">
        <f>J130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254</v>
      </c>
      <c r="E64" s="140"/>
      <c r="F64" s="140"/>
      <c r="G64" s="140"/>
      <c r="H64" s="140"/>
      <c r="I64" s="140"/>
      <c r="J64" s="141">
        <f>J170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255</v>
      </c>
      <c r="E65" s="140"/>
      <c r="F65" s="140"/>
      <c r="G65" s="140"/>
      <c r="H65" s="140"/>
      <c r="I65" s="140"/>
      <c r="J65" s="141">
        <f>J203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34"/>
      <c r="C66" s="9"/>
      <c r="D66" s="135" t="s">
        <v>811</v>
      </c>
      <c r="E66" s="136"/>
      <c r="F66" s="136"/>
      <c r="G66" s="136"/>
      <c r="H66" s="136"/>
      <c r="I66" s="136"/>
      <c r="J66" s="137">
        <f>J207</f>
        <v>0</v>
      </c>
      <c r="K66" s="9"/>
      <c r="L66" s="13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38"/>
      <c r="C67" s="10"/>
      <c r="D67" s="139" t="s">
        <v>812</v>
      </c>
      <c r="E67" s="140"/>
      <c r="F67" s="140"/>
      <c r="G67" s="140"/>
      <c r="H67" s="140"/>
      <c r="I67" s="140"/>
      <c r="J67" s="141">
        <f>J208</f>
        <v>0</v>
      </c>
      <c r="K67" s="10"/>
      <c r="L67" s="13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39"/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134</v>
      </c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116" t="str">
        <f>E7</f>
        <v>Chodeč u Mělníka - polní cesty VC9A, VC9B a LBK 47</v>
      </c>
      <c r="F77" s="33"/>
      <c r="G77" s="33"/>
      <c r="H77" s="33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123</v>
      </c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63" t="str">
        <f>E9</f>
        <v>823/21-6 - SO 102 Polní cesta VC9B</v>
      </c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39"/>
      <c r="E81" s="39"/>
      <c r="F81" s="28" t="str">
        <f>F12</f>
        <v>Chodeč u Mělníka</v>
      </c>
      <c r="G81" s="39"/>
      <c r="H81" s="39"/>
      <c r="I81" s="33" t="s">
        <v>23</v>
      </c>
      <c r="J81" s="65" t="str">
        <f>IF(J12="","",J12)</f>
        <v>2. 11. 2021</v>
      </c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39"/>
      <c r="E83" s="39"/>
      <c r="F83" s="28" t="str">
        <f>E15</f>
        <v>SPÚ Mělník</v>
      </c>
      <c r="G83" s="39"/>
      <c r="H83" s="39"/>
      <c r="I83" s="33" t="s">
        <v>31</v>
      </c>
      <c r="J83" s="37" t="str">
        <f>E21</f>
        <v>NDCon</v>
      </c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39"/>
      <c r="E84" s="39"/>
      <c r="F84" s="28" t="str">
        <f>IF(E18="","",E18)</f>
        <v>Vyplň údaj</v>
      </c>
      <c r="G84" s="39"/>
      <c r="H84" s="39"/>
      <c r="I84" s="33" t="s">
        <v>34</v>
      </c>
      <c r="J84" s="37" t="str">
        <f>E24</f>
        <v>NDCon</v>
      </c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42"/>
      <c r="B86" s="143"/>
      <c r="C86" s="144" t="s">
        <v>135</v>
      </c>
      <c r="D86" s="145" t="s">
        <v>56</v>
      </c>
      <c r="E86" s="145" t="s">
        <v>52</v>
      </c>
      <c r="F86" s="145" t="s">
        <v>53</v>
      </c>
      <c r="G86" s="145" t="s">
        <v>136</v>
      </c>
      <c r="H86" s="145" t="s">
        <v>137</v>
      </c>
      <c r="I86" s="145" t="s">
        <v>138</v>
      </c>
      <c r="J86" s="145" t="s">
        <v>127</v>
      </c>
      <c r="K86" s="146" t="s">
        <v>139</v>
      </c>
      <c r="L86" s="147"/>
      <c r="M86" s="81" t="s">
        <v>3</v>
      </c>
      <c r="N86" s="82" t="s">
        <v>41</v>
      </c>
      <c r="O86" s="82" t="s">
        <v>140</v>
      </c>
      <c r="P86" s="82" t="s">
        <v>141</v>
      </c>
      <c r="Q86" s="82" t="s">
        <v>142</v>
      </c>
      <c r="R86" s="82" t="s">
        <v>143</v>
      </c>
      <c r="S86" s="82" t="s">
        <v>144</v>
      </c>
      <c r="T86" s="83" t="s">
        <v>145</v>
      </c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</row>
    <row r="87" s="2" customFormat="1" ht="22.8" customHeight="1">
      <c r="A87" s="39"/>
      <c r="B87" s="40"/>
      <c r="C87" s="88" t="s">
        <v>146</v>
      </c>
      <c r="D87" s="39"/>
      <c r="E87" s="39"/>
      <c r="F87" s="39"/>
      <c r="G87" s="39"/>
      <c r="H87" s="39"/>
      <c r="I87" s="39"/>
      <c r="J87" s="148">
        <f>BK87</f>
        <v>0</v>
      </c>
      <c r="K87" s="39"/>
      <c r="L87" s="40"/>
      <c r="M87" s="84"/>
      <c r="N87" s="69"/>
      <c r="O87" s="85"/>
      <c r="P87" s="149">
        <f>P88+P207</f>
        <v>0</v>
      </c>
      <c r="Q87" s="85"/>
      <c r="R87" s="149">
        <f>R88+R207</f>
        <v>258.522209567</v>
      </c>
      <c r="S87" s="85"/>
      <c r="T87" s="150">
        <f>T88+T207</f>
        <v>24.01764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70</v>
      </c>
      <c r="AU87" s="20" t="s">
        <v>128</v>
      </c>
      <c r="BK87" s="151">
        <f>BK88+BK207</f>
        <v>0</v>
      </c>
    </row>
    <row r="88" s="12" customFormat="1" ht="25.92" customHeight="1">
      <c r="A88" s="12"/>
      <c r="B88" s="152"/>
      <c r="C88" s="12"/>
      <c r="D88" s="153" t="s">
        <v>70</v>
      </c>
      <c r="E88" s="154" t="s">
        <v>257</v>
      </c>
      <c r="F88" s="154" t="s">
        <v>258</v>
      </c>
      <c r="G88" s="12"/>
      <c r="H88" s="12"/>
      <c r="I88" s="155"/>
      <c r="J88" s="156">
        <f>BK88</f>
        <v>0</v>
      </c>
      <c r="K88" s="12"/>
      <c r="L88" s="152"/>
      <c r="M88" s="157"/>
      <c r="N88" s="158"/>
      <c r="O88" s="158"/>
      <c r="P88" s="159">
        <f>P89+P125+P130+P170+P203</f>
        <v>0</v>
      </c>
      <c r="Q88" s="158"/>
      <c r="R88" s="159">
        <f>R89+R125+R130+R170+R203</f>
        <v>254.72207956699998</v>
      </c>
      <c r="S88" s="158"/>
      <c r="T88" s="160">
        <f>T89+T125+T130+T170+T203</f>
        <v>24.01764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79</v>
      </c>
      <c r="AT88" s="161" t="s">
        <v>70</v>
      </c>
      <c r="AU88" s="161" t="s">
        <v>71</v>
      </c>
      <c r="AY88" s="153" t="s">
        <v>150</v>
      </c>
      <c r="BK88" s="162">
        <f>BK89+BK125+BK130+BK170+BK203</f>
        <v>0</v>
      </c>
    </row>
    <row r="89" s="12" customFormat="1" ht="22.8" customHeight="1">
      <c r="A89" s="12"/>
      <c r="B89" s="152"/>
      <c r="C89" s="12"/>
      <c r="D89" s="153" t="s">
        <v>70</v>
      </c>
      <c r="E89" s="163" t="s">
        <v>79</v>
      </c>
      <c r="F89" s="163" t="s">
        <v>259</v>
      </c>
      <c r="G89" s="12"/>
      <c r="H89" s="12"/>
      <c r="I89" s="155"/>
      <c r="J89" s="164">
        <f>BK89</f>
        <v>0</v>
      </c>
      <c r="K89" s="12"/>
      <c r="L89" s="152"/>
      <c r="M89" s="157"/>
      <c r="N89" s="158"/>
      <c r="O89" s="158"/>
      <c r="P89" s="159">
        <f>SUM(P90:P124)</f>
        <v>0</v>
      </c>
      <c r="Q89" s="158"/>
      <c r="R89" s="159">
        <f>SUM(R90:R124)</f>
        <v>0.0070000000000000001</v>
      </c>
      <c r="S89" s="158"/>
      <c r="T89" s="160">
        <f>SUM(T90:T124)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3" t="s">
        <v>79</v>
      </c>
      <c r="AT89" s="161" t="s">
        <v>70</v>
      </c>
      <c r="AU89" s="161" t="s">
        <v>79</v>
      </c>
      <c r="AY89" s="153" t="s">
        <v>150</v>
      </c>
      <c r="BK89" s="162">
        <f>SUM(BK90:BK124)</f>
        <v>0</v>
      </c>
    </row>
    <row r="90" s="2" customFormat="1" ht="24.15" customHeight="1">
      <c r="A90" s="39"/>
      <c r="B90" s="165"/>
      <c r="C90" s="166" t="s">
        <v>79</v>
      </c>
      <c r="D90" s="166" t="s">
        <v>153</v>
      </c>
      <c r="E90" s="167" t="s">
        <v>813</v>
      </c>
      <c r="F90" s="168" t="s">
        <v>814</v>
      </c>
      <c r="G90" s="169" t="s">
        <v>233</v>
      </c>
      <c r="H90" s="170">
        <v>765</v>
      </c>
      <c r="I90" s="171"/>
      <c r="J90" s="172">
        <f>ROUND(I90*H90,2)</f>
        <v>0</v>
      </c>
      <c r="K90" s="168" t="s">
        <v>262</v>
      </c>
      <c r="L90" s="40"/>
      <c r="M90" s="173" t="s">
        <v>3</v>
      </c>
      <c r="N90" s="174" t="s">
        <v>42</v>
      </c>
      <c r="O90" s="7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77" t="s">
        <v>169</v>
      </c>
      <c r="AT90" s="177" t="s">
        <v>153</v>
      </c>
      <c r="AU90" s="177" t="s">
        <v>81</v>
      </c>
      <c r="AY90" s="20" t="s">
        <v>150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20" t="s">
        <v>79</v>
      </c>
      <c r="BK90" s="178">
        <f>ROUND(I90*H90,2)</f>
        <v>0</v>
      </c>
      <c r="BL90" s="20" t="s">
        <v>169</v>
      </c>
      <c r="BM90" s="177" t="s">
        <v>815</v>
      </c>
    </row>
    <row r="91" s="2" customFormat="1">
      <c r="A91" s="39"/>
      <c r="B91" s="40"/>
      <c r="C91" s="39"/>
      <c r="D91" s="179" t="s">
        <v>159</v>
      </c>
      <c r="E91" s="39"/>
      <c r="F91" s="180" t="s">
        <v>816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159</v>
      </c>
      <c r="AU91" s="20" t="s">
        <v>81</v>
      </c>
    </row>
    <row r="92" s="2" customFormat="1">
      <c r="A92" s="39"/>
      <c r="B92" s="40"/>
      <c r="C92" s="39"/>
      <c r="D92" s="190" t="s">
        <v>265</v>
      </c>
      <c r="E92" s="39"/>
      <c r="F92" s="191" t="s">
        <v>817</v>
      </c>
      <c r="G92" s="39"/>
      <c r="H92" s="39"/>
      <c r="I92" s="181"/>
      <c r="J92" s="39"/>
      <c r="K92" s="39"/>
      <c r="L92" s="40"/>
      <c r="M92" s="182"/>
      <c r="N92" s="183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265</v>
      </c>
      <c r="AU92" s="20" t="s">
        <v>81</v>
      </c>
    </row>
    <row r="93" s="2" customFormat="1">
      <c r="A93" s="39"/>
      <c r="B93" s="40"/>
      <c r="C93" s="39"/>
      <c r="D93" s="179" t="s">
        <v>188</v>
      </c>
      <c r="E93" s="39"/>
      <c r="F93" s="184" t="s">
        <v>818</v>
      </c>
      <c r="G93" s="39"/>
      <c r="H93" s="39"/>
      <c r="I93" s="181"/>
      <c r="J93" s="39"/>
      <c r="K93" s="39"/>
      <c r="L93" s="40"/>
      <c r="M93" s="182"/>
      <c r="N93" s="183"/>
      <c r="O93" s="73"/>
      <c r="P93" s="73"/>
      <c r="Q93" s="73"/>
      <c r="R93" s="73"/>
      <c r="S93" s="73"/>
      <c r="T93" s="74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188</v>
      </c>
      <c r="AU93" s="20" t="s">
        <v>81</v>
      </c>
    </row>
    <row r="94" s="13" customFormat="1">
      <c r="A94" s="13"/>
      <c r="B94" s="192"/>
      <c r="C94" s="13"/>
      <c r="D94" s="179" t="s">
        <v>267</v>
      </c>
      <c r="E94" s="193" t="s">
        <v>803</v>
      </c>
      <c r="F94" s="194" t="s">
        <v>805</v>
      </c>
      <c r="G94" s="13"/>
      <c r="H94" s="195">
        <v>765</v>
      </c>
      <c r="I94" s="196"/>
      <c r="J94" s="13"/>
      <c r="K94" s="13"/>
      <c r="L94" s="192"/>
      <c r="M94" s="197"/>
      <c r="N94" s="198"/>
      <c r="O94" s="198"/>
      <c r="P94" s="198"/>
      <c r="Q94" s="198"/>
      <c r="R94" s="198"/>
      <c r="S94" s="198"/>
      <c r="T94" s="19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93" t="s">
        <v>267</v>
      </c>
      <c r="AU94" s="193" t="s">
        <v>81</v>
      </c>
      <c r="AV94" s="13" t="s">
        <v>81</v>
      </c>
      <c r="AW94" s="13" t="s">
        <v>33</v>
      </c>
      <c r="AX94" s="13" t="s">
        <v>79</v>
      </c>
      <c r="AY94" s="193" t="s">
        <v>150</v>
      </c>
    </row>
    <row r="95" s="2" customFormat="1" ht="37.8" customHeight="1">
      <c r="A95" s="39"/>
      <c r="B95" s="165"/>
      <c r="C95" s="166" t="s">
        <v>81</v>
      </c>
      <c r="D95" s="166" t="s">
        <v>153</v>
      </c>
      <c r="E95" s="167" t="s">
        <v>819</v>
      </c>
      <c r="F95" s="168" t="s">
        <v>820</v>
      </c>
      <c r="G95" s="169" t="s">
        <v>324</v>
      </c>
      <c r="H95" s="170">
        <v>176.40000000000001</v>
      </c>
      <c r="I95" s="171"/>
      <c r="J95" s="172">
        <f>ROUND(I95*H95,2)</f>
        <v>0</v>
      </c>
      <c r="K95" s="168" t="s">
        <v>262</v>
      </c>
      <c r="L95" s="40"/>
      <c r="M95" s="173" t="s">
        <v>3</v>
      </c>
      <c r="N95" s="174" t="s">
        <v>42</v>
      </c>
      <c r="O95" s="7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7" t="s">
        <v>169</v>
      </c>
      <c r="AT95" s="177" t="s">
        <v>153</v>
      </c>
      <c r="AU95" s="177" t="s">
        <v>81</v>
      </c>
      <c r="AY95" s="20" t="s">
        <v>150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0" t="s">
        <v>79</v>
      </c>
      <c r="BK95" s="178">
        <f>ROUND(I95*H95,2)</f>
        <v>0</v>
      </c>
      <c r="BL95" s="20" t="s">
        <v>169</v>
      </c>
      <c r="BM95" s="177" t="s">
        <v>821</v>
      </c>
    </row>
    <row r="96" s="2" customFormat="1">
      <c r="A96" s="39"/>
      <c r="B96" s="40"/>
      <c r="C96" s="39"/>
      <c r="D96" s="179" t="s">
        <v>159</v>
      </c>
      <c r="E96" s="39"/>
      <c r="F96" s="180" t="s">
        <v>822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159</v>
      </c>
      <c r="AU96" s="20" t="s">
        <v>81</v>
      </c>
    </row>
    <row r="97" s="2" customFormat="1">
      <c r="A97" s="39"/>
      <c r="B97" s="40"/>
      <c r="C97" s="39"/>
      <c r="D97" s="190" t="s">
        <v>265</v>
      </c>
      <c r="E97" s="39"/>
      <c r="F97" s="191" t="s">
        <v>823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265</v>
      </c>
      <c r="AU97" s="20" t="s">
        <v>81</v>
      </c>
    </row>
    <row r="98" s="13" customFormat="1">
      <c r="A98" s="13"/>
      <c r="B98" s="192"/>
      <c r="C98" s="13"/>
      <c r="D98" s="179" t="s">
        <v>267</v>
      </c>
      <c r="E98" s="193" t="s">
        <v>800</v>
      </c>
      <c r="F98" s="194" t="s">
        <v>802</v>
      </c>
      <c r="G98" s="13"/>
      <c r="H98" s="195">
        <v>176.40000000000001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3" t="s">
        <v>267</v>
      </c>
      <c r="AU98" s="193" t="s">
        <v>81</v>
      </c>
      <c r="AV98" s="13" t="s">
        <v>81</v>
      </c>
      <c r="AW98" s="13" t="s">
        <v>33</v>
      </c>
      <c r="AX98" s="13" t="s">
        <v>79</v>
      </c>
      <c r="AY98" s="193" t="s">
        <v>150</v>
      </c>
    </row>
    <row r="99" s="14" customFormat="1">
      <c r="A99" s="14"/>
      <c r="B99" s="200"/>
      <c r="C99" s="14"/>
      <c r="D99" s="179" t="s">
        <v>267</v>
      </c>
      <c r="E99" s="201" t="s">
        <v>3</v>
      </c>
      <c r="F99" s="202" t="s">
        <v>824</v>
      </c>
      <c r="G99" s="14"/>
      <c r="H99" s="201" t="s">
        <v>3</v>
      </c>
      <c r="I99" s="203"/>
      <c r="J99" s="14"/>
      <c r="K99" s="14"/>
      <c r="L99" s="200"/>
      <c r="M99" s="204"/>
      <c r="N99" s="205"/>
      <c r="O99" s="205"/>
      <c r="P99" s="205"/>
      <c r="Q99" s="205"/>
      <c r="R99" s="205"/>
      <c r="S99" s="205"/>
      <c r="T99" s="20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01" t="s">
        <v>267</v>
      </c>
      <c r="AU99" s="201" t="s">
        <v>81</v>
      </c>
      <c r="AV99" s="14" t="s">
        <v>79</v>
      </c>
      <c r="AW99" s="14" t="s">
        <v>33</v>
      </c>
      <c r="AX99" s="14" t="s">
        <v>71</v>
      </c>
      <c r="AY99" s="201" t="s">
        <v>150</v>
      </c>
    </row>
    <row r="100" s="2" customFormat="1" ht="33" customHeight="1">
      <c r="A100" s="39"/>
      <c r="B100" s="165"/>
      <c r="C100" s="166" t="s">
        <v>165</v>
      </c>
      <c r="D100" s="166" t="s">
        <v>153</v>
      </c>
      <c r="E100" s="167" t="s">
        <v>337</v>
      </c>
      <c r="F100" s="168" t="s">
        <v>338</v>
      </c>
      <c r="G100" s="169" t="s">
        <v>324</v>
      </c>
      <c r="H100" s="170">
        <v>25.649999999999999</v>
      </c>
      <c r="I100" s="171"/>
      <c r="J100" s="172">
        <f>ROUND(I100*H100,2)</f>
        <v>0</v>
      </c>
      <c r="K100" s="168" t="s">
        <v>262</v>
      </c>
      <c r="L100" s="40"/>
      <c r="M100" s="173" t="s">
        <v>3</v>
      </c>
      <c r="N100" s="174" t="s">
        <v>42</v>
      </c>
      <c r="O100" s="7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77" t="s">
        <v>169</v>
      </c>
      <c r="AT100" s="177" t="s">
        <v>153</v>
      </c>
      <c r="AU100" s="177" t="s">
        <v>81</v>
      </c>
      <c r="AY100" s="20" t="s">
        <v>150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20" t="s">
        <v>79</v>
      </c>
      <c r="BK100" s="178">
        <f>ROUND(I100*H100,2)</f>
        <v>0</v>
      </c>
      <c r="BL100" s="20" t="s">
        <v>169</v>
      </c>
      <c r="BM100" s="177" t="s">
        <v>825</v>
      </c>
    </row>
    <row r="101" s="2" customFormat="1">
      <c r="A101" s="39"/>
      <c r="B101" s="40"/>
      <c r="C101" s="39"/>
      <c r="D101" s="179" t="s">
        <v>159</v>
      </c>
      <c r="E101" s="39"/>
      <c r="F101" s="180" t="s">
        <v>340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159</v>
      </c>
      <c r="AU101" s="20" t="s">
        <v>81</v>
      </c>
    </row>
    <row r="102" s="2" customFormat="1">
      <c r="A102" s="39"/>
      <c r="B102" s="40"/>
      <c r="C102" s="39"/>
      <c r="D102" s="190" t="s">
        <v>265</v>
      </c>
      <c r="E102" s="39"/>
      <c r="F102" s="191" t="s">
        <v>341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265</v>
      </c>
      <c r="AU102" s="20" t="s">
        <v>81</v>
      </c>
    </row>
    <row r="103" s="13" customFormat="1">
      <c r="A103" s="13"/>
      <c r="B103" s="192"/>
      <c r="C103" s="13"/>
      <c r="D103" s="179" t="s">
        <v>267</v>
      </c>
      <c r="E103" s="193" t="s">
        <v>3</v>
      </c>
      <c r="F103" s="194" t="s">
        <v>826</v>
      </c>
      <c r="G103" s="13"/>
      <c r="H103" s="195">
        <v>25.649999999999999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3" t="s">
        <v>267</v>
      </c>
      <c r="AU103" s="193" t="s">
        <v>81</v>
      </c>
      <c r="AV103" s="13" t="s">
        <v>81</v>
      </c>
      <c r="AW103" s="13" t="s">
        <v>33</v>
      </c>
      <c r="AX103" s="13" t="s">
        <v>79</v>
      </c>
      <c r="AY103" s="193" t="s">
        <v>150</v>
      </c>
    </row>
    <row r="104" s="2" customFormat="1" ht="24.15" customHeight="1">
      <c r="A104" s="39"/>
      <c r="B104" s="165"/>
      <c r="C104" s="166" t="s">
        <v>169</v>
      </c>
      <c r="D104" s="166" t="s">
        <v>153</v>
      </c>
      <c r="E104" s="167" t="s">
        <v>358</v>
      </c>
      <c r="F104" s="168" t="s">
        <v>359</v>
      </c>
      <c r="G104" s="169" t="s">
        <v>233</v>
      </c>
      <c r="H104" s="170">
        <v>673.00800000000004</v>
      </c>
      <c r="I104" s="171"/>
      <c r="J104" s="172">
        <f>ROUND(I104*H104,2)</f>
        <v>0</v>
      </c>
      <c r="K104" s="168" t="s">
        <v>262</v>
      </c>
      <c r="L104" s="40"/>
      <c r="M104" s="173" t="s">
        <v>3</v>
      </c>
      <c r="N104" s="174" t="s">
        <v>42</v>
      </c>
      <c r="O104" s="7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7" t="s">
        <v>169</v>
      </c>
      <c r="AT104" s="177" t="s">
        <v>153</v>
      </c>
      <c r="AU104" s="177" t="s">
        <v>81</v>
      </c>
      <c r="AY104" s="20" t="s">
        <v>150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0" t="s">
        <v>79</v>
      </c>
      <c r="BK104" s="178">
        <f>ROUND(I104*H104,2)</f>
        <v>0</v>
      </c>
      <c r="BL104" s="20" t="s">
        <v>169</v>
      </c>
      <c r="BM104" s="177" t="s">
        <v>827</v>
      </c>
    </row>
    <row r="105" s="2" customFormat="1">
      <c r="A105" s="39"/>
      <c r="B105" s="40"/>
      <c r="C105" s="39"/>
      <c r="D105" s="179" t="s">
        <v>159</v>
      </c>
      <c r="E105" s="39"/>
      <c r="F105" s="180" t="s">
        <v>361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159</v>
      </c>
      <c r="AU105" s="20" t="s">
        <v>81</v>
      </c>
    </row>
    <row r="106" s="2" customFormat="1">
      <c r="A106" s="39"/>
      <c r="B106" s="40"/>
      <c r="C106" s="39"/>
      <c r="D106" s="190" t="s">
        <v>265</v>
      </c>
      <c r="E106" s="39"/>
      <c r="F106" s="191" t="s">
        <v>362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265</v>
      </c>
      <c r="AU106" s="20" t="s">
        <v>81</v>
      </c>
    </row>
    <row r="107" s="13" customFormat="1">
      <c r="A107" s="13"/>
      <c r="B107" s="192"/>
      <c r="C107" s="13"/>
      <c r="D107" s="179" t="s">
        <v>267</v>
      </c>
      <c r="E107" s="193" t="s">
        <v>3</v>
      </c>
      <c r="F107" s="194" t="s">
        <v>231</v>
      </c>
      <c r="G107" s="13"/>
      <c r="H107" s="195">
        <v>673.00800000000004</v>
      </c>
      <c r="I107" s="196"/>
      <c r="J107" s="13"/>
      <c r="K107" s="13"/>
      <c r="L107" s="192"/>
      <c r="M107" s="197"/>
      <c r="N107" s="198"/>
      <c r="O107" s="198"/>
      <c r="P107" s="198"/>
      <c r="Q107" s="198"/>
      <c r="R107" s="198"/>
      <c r="S107" s="198"/>
      <c r="T107" s="19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3" t="s">
        <v>267</v>
      </c>
      <c r="AU107" s="193" t="s">
        <v>81</v>
      </c>
      <c r="AV107" s="13" t="s">
        <v>81</v>
      </c>
      <c r="AW107" s="13" t="s">
        <v>33</v>
      </c>
      <c r="AX107" s="13" t="s">
        <v>79</v>
      </c>
      <c r="AY107" s="193" t="s">
        <v>150</v>
      </c>
    </row>
    <row r="108" s="14" customFormat="1">
      <c r="A108" s="14"/>
      <c r="B108" s="200"/>
      <c r="C108" s="14"/>
      <c r="D108" s="179" t="s">
        <v>267</v>
      </c>
      <c r="E108" s="201" t="s">
        <v>3</v>
      </c>
      <c r="F108" s="202" t="s">
        <v>363</v>
      </c>
      <c r="G108" s="14"/>
      <c r="H108" s="201" t="s">
        <v>3</v>
      </c>
      <c r="I108" s="203"/>
      <c r="J108" s="14"/>
      <c r="K108" s="14"/>
      <c r="L108" s="200"/>
      <c r="M108" s="204"/>
      <c r="N108" s="205"/>
      <c r="O108" s="205"/>
      <c r="P108" s="205"/>
      <c r="Q108" s="205"/>
      <c r="R108" s="205"/>
      <c r="S108" s="205"/>
      <c r="T108" s="20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01" t="s">
        <v>267</v>
      </c>
      <c r="AU108" s="201" t="s">
        <v>81</v>
      </c>
      <c r="AV108" s="14" t="s">
        <v>79</v>
      </c>
      <c r="AW108" s="14" t="s">
        <v>33</v>
      </c>
      <c r="AX108" s="14" t="s">
        <v>71</v>
      </c>
      <c r="AY108" s="201" t="s">
        <v>150</v>
      </c>
    </row>
    <row r="109" s="2" customFormat="1" ht="24.15" customHeight="1">
      <c r="A109" s="39"/>
      <c r="B109" s="165"/>
      <c r="C109" s="166" t="s">
        <v>149</v>
      </c>
      <c r="D109" s="166" t="s">
        <v>153</v>
      </c>
      <c r="E109" s="167" t="s">
        <v>365</v>
      </c>
      <c r="F109" s="168" t="s">
        <v>366</v>
      </c>
      <c r="G109" s="169" t="s">
        <v>233</v>
      </c>
      <c r="H109" s="170">
        <v>140</v>
      </c>
      <c r="I109" s="171"/>
      <c r="J109" s="172">
        <f>ROUND(I109*H109,2)</f>
        <v>0</v>
      </c>
      <c r="K109" s="168" t="s">
        <v>262</v>
      </c>
      <c r="L109" s="40"/>
      <c r="M109" s="173" t="s">
        <v>3</v>
      </c>
      <c r="N109" s="174" t="s">
        <v>42</v>
      </c>
      <c r="O109" s="73"/>
      <c r="P109" s="175">
        <f>O109*H109</f>
        <v>0</v>
      </c>
      <c r="Q109" s="175">
        <v>0</v>
      </c>
      <c r="R109" s="175">
        <f>Q109*H109</f>
        <v>0</v>
      </c>
      <c r="S109" s="175">
        <v>0</v>
      </c>
      <c r="T109" s="17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77" t="s">
        <v>169</v>
      </c>
      <c r="AT109" s="177" t="s">
        <v>153</v>
      </c>
      <c r="AU109" s="177" t="s">
        <v>81</v>
      </c>
      <c r="AY109" s="20" t="s">
        <v>150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20" t="s">
        <v>79</v>
      </c>
      <c r="BK109" s="178">
        <f>ROUND(I109*H109,2)</f>
        <v>0</v>
      </c>
      <c r="BL109" s="20" t="s">
        <v>169</v>
      </c>
      <c r="BM109" s="177" t="s">
        <v>828</v>
      </c>
    </row>
    <row r="110" s="2" customFormat="1">
      <c r="A110" s="39"/>
      <c r="B110" s="40"/>
      <c r="C110" s="39"/>
      <c r="D110" s="179" t="s">
        <v>159</v>
      </c>
      <c r="E110" s="39"/>
      <c r="F110" s="180" t="s">
        <v>368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159</v>
      </c>
      <c r="AU110" s="20" t="s">
        <v>81</v>
      </c>
    </row>
    <row r="111" s="2" customFormat="1">
      <c r="A111" s="39"/>
      <c r="B111" s="40"/>
      <c r="C111" s="39"/>
      <c r="D111" s="190" t="s">
        <v>265</v>
      </c>
      <c r="E111" s="39"/>
      <c r="F111" s="191" t="s">
        <v>369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265</v>
      </c>
      <c r="AU111" s="20" t="s">
        <v>81</v>
      </c>
    </row>
    <row r="112" s="13" customFormat="1">
      <c r="A112" s="13"/>
      <c r="B112" s="192"/>
      <c r="C112" s="13"/>
      <c r="D112" s="179" t="s">
        <v>267</v>
      </c>
      <c r="E112" s="193" t="s">
        <v>241</v>
      </c>
      <c r="F112" s="194" t="s">
        <v>809</v>
      </c>
      <c r="G112" s="13"/>
      <c r="H112" s="195">
        <v>140</v>
      </c>
      <c r="I112" s="196"/>
      <c r="J112" s="13"/>
      <c r="K112" s="13"/>
      <c r="L112" s="192"/>
      <c r="M112" s="197"/>
      <c r="N112" s="198"/>
      <c r="O112" s="198"/>
      <c r="P112" s="198"/>
      <c r="Q112" s="198"/>
      <c r="R112" s="198"/>
      <c r="S112" s="198"/>
      <c r="T112" s="19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3" t="s">
        <v>267</v>
      </c>
      <c r="AU112" s="193" t="s">
        <v>81</v>
      </c>
      <c r="AV112" s="13" t="s">
        <v>81</v>
      </c>
      <c r="AW112" s="13" t="s">
        <v>33</v>
      </c>
      <c r="AX112" s="13" t="s">
        <v>79</v>
      </c>
      <c r="AY112" s="193" t="s">
        <v>150</v>
      </c>
    </row>
    <row r="113" s="14" customFormat="1">
      <c r="A113" s="14"/>
      <c r="B113" s="200"/>
      <c r="C113" s="14"/>
      <c r="D113" s="179" t="s">
        <v>267</v>
      </c>
      <c r="E113" s="201" t="s">
        <v>3</v>
      </c>
      <c r="F113" s="202" t="s">
        <v>370</v>
      </c>
      <c r="G113" s="14"/>
      <c r="H113" s="201" t="s">
        <v>3</v>
      </c>
      <c r="I113" s="203"/>
      <c r="J113" s="14"/>
      <c r="K113" s="14"/>
      <c r="L113" s="200"/>
      <c r="M113" s="204"/>
      <c r="N113" s="205"/>
      <c r="O113" s="205"/>
      <c r="P113" s="205"/>
      <c r="Q113" s="205"/>
      <c r="R113" s="205"/>
      <c r="S113" s="205"/>
      <c r="T113" s="20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01" t="s">
        <v>267</v>
      </c>
      <c r="AU113" s="201" t="s">
        <v>81</v>
      </c>
      <c r="AV113" s="14" t="s">
        <v>79</v>
      </c>
      <c r="AW113" s="14" t="s">
        <v>33</v>
      </c>
      <c r="AX113" s="14" t="s">
        <v>71</v>
      </c>
      <c r="AY113" s="201" t="s">
        <v>150</v>
      </c>
    </row>
    <row r="114" s="2" customFormat="1" ht="16.5" customHeight="1">
      <c r="A114" s="39"/>
      <c r="B114" s="165"/>
      <c r="C114" s="207" t="s">
        <v>179</v>
      </c>
      <c r="D114" s="207" t="s">
        <v>372</v>
      </c>
      <c r="E114" s="208" t="s">
        <v>373</v>
      </c>
      <c r="F114" s="209" t="s">
        <v>374</v>
      </c>
      <c r="G114" s="210" t="s">
        <v>375</v>
      </c>
      <c r="H114" s="211">
        <v>7</v>
      </c>
      <c r="I114" s="212"/>
      <c r="J114" s="213">
        <f>ROUND(I114*H114,2)</f>
        <v>0</v>
      </c>
      <c r="K114" s="209" t="s">
        <v>262</v>
      </c>
      <c r="L114" s="214"/>
      <c r="M114" s="215" t="s">
        <v>3</v>
      </c>
      <c r="N114" s="216" t="s">
        <v>42</v>
      </c>
      <c r="O114" s="73"/>
      <c r="P114" s="175">
        <f>O114*H114</f>
        <v>0</v>
      </c>
      <c r="Q114" s="175">
        <v>0.001</v>
      </c>
      <c r="R114" s="175">
        <f>Q114*H114</f>
        <v>0.0070000000000000001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192</v>
      </c>
      <c r="AT114" s="177" t="s">
        <v>372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829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374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13" customFormat="1">
      <c r="A116" s="13"/>
      <c r="B116" s="192"/>
      <c r="C116" s="13"/>
      <c r="D116" s="179" t="s">
        <v>267</v>
      </c>
      <c r="E116" s="193" t="s">
        <v>3</v>
      </c>
      <c r="F116" s="194" t="s">
        <v>377</v>
      </c>
      <c r="G116" s="13"/>
      <c r="H116" s="195">
        <v>7</v>
      </c>
      <c r="I116" s="196"/>
      <c r="J116" s="13"/>
      <c r="K116" s="13"/>
      <c r="L116" s="192"/>
      <c r="M116" s="197"/>
      <c r="N116" s="198"/>
      <c r="O116" s="198"/>
      <c r="P116" s="198"/>
      <c r="Q116" s="198"/>
      <c r="R116" s="198"/>
      <c r="S116" s="198"/>
      <c r="T116" s="19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3" t="s">
        <v>267</v>
      </c>
      <c r="AU116" s="193" t="s">
        <v>81</v>
      </c>
      <c r="AV116" s="13" t="s">
        <v>81</v>
      </c>
      <c r="AW116" s="13" t="s">
        <v>33</v>
      </c>
      <c r="AX116" s="13" t="s">
        <v>79</v>
      </c>
      <c r="AY116" s="193" t="s">
        <v>150</v>
      </c>
    </row>
    <row r="117" s="14" customFormat="1">
      <c r="A117" s="14"/>
      <c r="B117" s="200"/>
      <c r="C117" s="14"/>
      <c r="D117" s="179" t="s">
        <v>267</v>
      </c>
      <c r="E117" s="201" t="s">
        <v>3</v>
      </c>
      <c r="F117" s="202" t="s">
        <v>378</v>
      </c>
      <c r="G117" s="14"/>
      <c r="H117" s="201" t="s">
        <v>3</v>
      </c>
      <c r="I117" s="203"/>
      <c r="J117" s="14"/>
      <c r="K117" s="14"/>
      <c r="L117" s="200"/>
      <c r="M117" s="204"/>
      <c r="N117" s="205"/>
      <c r="O117" s="205"/>
      <c r="P117" s="205"/>
      <c r="Q117" s="205"/>
      <c r="R117" s="205"/>
      <c r="S117" s="205"/>
      <c r="T117" s="20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01" t="s">
        <v>267</v>
      </c>
      <c r="AU117" s="201" t="s">
        <v>81</v>
      </c>
      <c r="AV117" s="14" t="s">
        <v>79</v>
      </c>
      <c r="AW117" s="14" t="s">
        <v>33</v>
      </c>
      <c r="AX117" s="14" t="s">
        <v>71</v>
      </c>
      <c r="AY117" s="201" t="s">
        <v>150</v>
      </c>
    </row>
    <row r="118" s="2" customFormat="1" ht="16.5" customHeight="1">
      <c r="A118" s="39"/>
      <c r="B118" s="165"/>
      <c r="C118" s="166" t="s">
        <v>184</v>
      </c>
      <c r="D118" s="166" t="s">
        <v>153</v>
      </c>
      <c r="E118" s="167" t="s">
        <v>386</v>
      </c>
      <c r="F118" s="168" t="s">
        <v>387</v>
      </c>
      <c r="G118" s="169" t="s">
        <v>324</v>
      </c>
      <c r="H118" s="170">
        <v>176.40000000000001</v>
      </c>
      <c r="I118" s="171"/>
      <c r="J118" s="172">
        <f>ROUND(I118*H118,2)</f>
        <v>0</v>
      </c>
      <c r="K118" s="168" t="s">
        <v>3</v>
      </c>
      <c r="L118" s="40"/>
      <c r="M118" s="173" t="s">
        <v>3</v>
      </c>
      <c r="N118" s="174" t="s">
        <v>42</v>
      </c>
      <c r="O118" s="7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169</v>
      </c>
      <c r="AT118" s="177" t="s">
        <v>153</v>
      </c>
      <c r="AU118" s="177" t="s">
        <v>81</v>
      </c>
      <c r="AY118" s="20" t="s">
        <v>150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79</v>
      </c>
      <c r="BK118" s="178">
        <f>ROUND(I118*H118,2)</f>
        <v>0</v>
      </c>
      <c r="BL118" s="20" t="s">
        <v>169</v>
      </c>
      <c r="BM118" s="177" t="s">
        <v>830</v>
      </c>
    </row>
    <row r="119" s="2" customFormat="1">
      <c r="A119" s="39"/>
      <c r="B119" s="40"/>
      <c r="C119" s="39"/>
      <c r="D119" s="179" t="s">
        <v>159</v>
      </c>
      <c r="E119" s="39"/>
      <c r="F119" s="180" t="s">
        <v>389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159</v>
      </c>
      <c r="AU119" s="20" t="s">
        <v>81</v>
      </c>
    </row>
    <row r="120" s="2" customFormat="1">
      <c r="A120" s="39"/>
      <c r="B120" s="40"/>
      <c r="C120" s="39"/>
      <c r="D120" s="179" t="s">
        <v>188</v>
      </c>
      <c r="E120" s="39"/>
      <c r="F120" s="184" t="s">
        <v>390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188</v>
      </c>
      <c r="AU120" s="20" t="s">
        <v>81</v>
      </c>
    </row>
    <row r="121" s="13" customFormat="1">
      <c r="A121" s="13"/>
      <c r="B121" s="192"/>
      <c r="C121" s="13"/>
      <c r="D121" s="179" t="s">
        <v>267</v>
      </c>
      <c r="E121" s="193" t="s">
        <v>3</v>
      </c>
      <c r="F121" s="194" t="s">
        <v>800</v>
      </c>
      <c r="G121" s="13"/>
      <c r="H121" s="195">
        <v>176.40000000000001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267</v>
      </c>
      <c r="AU121" s="193" t="s">
        <v>81</v>
      </c>
      <c r="AV121" s="13" t="s">
        <v>81</v>
      </c>
      <c r="AW121" s="13" t="s">
        <v>33</v>
      </c>
      <c r="AX121" s="13" t="s">
        <v>79</v>
      </c>
      <c r="AY121" s="193" t="s">
        <v>150</v>
      </c>
    </row>
    <row r="122" s="2" customFormat="1" ht="16.5" customHeight="1">
      <c r="A122" s="39"/>
      <c r="B122" s="165"/>
      <c r="C122" s="166" t="s">
        <v>192</v>
      </c>
      <c r="D122" s="166" t="s">
        <v>153</v>
      </c>
      <c r="E122" s="167" t="s">
        <v>831</v>
      </c>
      <c r="F122" s="168" t="s">
        <v>832</v>
      </c>
      <c r="G122" s="169" t="s">
        <v>324</v>
      </c>
      <c r="H122" s="170">
        <v>153</v>
      </c>
      <c r="I122" s="171"/>
      <c r="J122" s="172">
        <f>ROUND(I122*H122,2)</f>
        <v>0</v>
      </c>
      <c r="K122" s="168" t="s">
        <v>3</v>
      </c>
      <c r="L122" s="40"/>
      <c r="M122" s="173" t="s">
        <v>3</v>
      </c>
      <c r="N122" s="174" t="s">
        <v>42</v>
      </c>
      <c r="O122" s="73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7" t="s">
        <v>169</v>
      </c>
      <c r="AT122" s="177" t="s">
        <v>153</v>
      </c>
      <c r="AU122" s="177" t="s">
        <v>81</v>
      </c>
      <c r="AY122" s="20" t="s">
        <v>150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20" t="s">
        <v>79</v>
      </c>
      <c r="BK122" s="178">
        <f>ROUND(I122*H122,2)</f>
        <v>0</v>
      </c>
      <c r="BL122" s="20" t="s">
        <v>169</v>
      </c>
      <c r="BM122" s="177" t="s">
        <v>833</v>
      </c>
    </row>
    <row r="123" s="2" customFormat="1">
      <c r="A123" s="39"/>
      <c r="B123" s="40"/>
      <c r="C123" s="39"/>
      <c r="D123" s="179" t="s">
        <v>159</v>
      </c>
      <c r="E123" s="39"/>
      <c r="F123" s="180" t="s">
        <v>834</v>
      </c>
      <c r="G123" s="39"/>
      <c r="H123" s="39"/>
      <c r="I123" s="181"/>
      <c r="J123" s="39"/>
      <c r="K123" s="39"/>
      <c r="L123" s="40"/>
      <c r="M123" s="182"/>
      <c r="N123" s="183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159</v>
      </c>
      <c r="AU123" s="20" t="s">
        <v>81</v>
      </c>
    </row>
    <row r="124" s="13" customFormat="1">
      <c r="A124" s="13"/>
      <c r="B124" s="192"/>
      <c r="C124" s="13"/>
      <c r="D124" s="179" t="s">
        <v>267</v>
      </c>
      <c r="E124" s="193" t="s">
        <v>3</v>
      </c>
      <c r="F124" s="194" t="s">
        <v>835</v>
      </c>
      <c r="G124" s="13"/>
      <c r="H124" s="195">
        <v>153</v>
      </c>
      <c r="I124" s="196"/>
      <c r="J124" s="13"/>
      <c r="K124" s="13"/>
      <c r="L124" s="192"/>
      <c r="M124" s="197"/>
      <c r="N124" s="198"/>
      <c r="O124" s="198"/>
      <c r="P124" s="198"/>
      <c r="Q124" s="198"/>
      <c r="R124" s="198"/>
      <c r="S124" s="198"/>
      <c r="T124" s="19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3" t="s">
        <v>267</v>
      </c>
      <c r="AU124" s="193" t="s">
        <v>81</v>
      </c>
      <c r="AV124" s="13" t="s">
        <v>81</v>
      </c>
      <c r="AW124" s="13" t="s">
        <v>33</v>
      </c>
      <c r="AX124" s="13" t="s">
        <v>79</v>
      </c>
      <c r="AY124" s="193" t="s">
        <v>150</v>
      </c>
    </row>
    <row r="125" s="12" customFormat="1" ht="22.8" customHeight="1">
      <c r="A125" s="12"/>
      <c r="B125" s="152"/>
      <c r="C125" s="12"/>
      <c r="D125" s="153" t="s">
        <v>70</v>
      </c>
      <c r="E125" s="163" t="s">
        <v>81</v>
      </c>
      <c r="F125" s="163" t="s">
        <v>398</v>
      </c>
      <c r="G125" s="12"/>
      <c r="H125" s="12"/>
      <c r="I125" s="155"/>
      <c r="J125" s="164">
        <f>BK125</f>
        <v>0</v>
      </c>
      <c r="K125" s="12"/>
      <c r="L125" s="152"/>
      <c r="M125" s="157"/>
      <c r="N125" s="158"/>
      <c r="O125" s="158"/>
      <c r="P125" s="159">
        <f>SUM(P126:P129)</f>
        <v>0</v>
      </c>
      <c r="Q125" s="158"/>
      <c r="R125" s="159">
        <f>SUM(R126:R129)</f>
        <v>29.139768</v>
      </c>
      <c r="S125" s="158"/>
      <c r="T125" s="16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3" t="s">
        <v>79</v>
      </c>
      <c r="AT125" s="161" t="s">
        <v>70</v>
      </c>
      <c r="AU125" s="161" t="s">
        <v>79</v>
      </c>
      <c r="AY125" s="153" t="s">
        <v>150</v>
      </c>
      <c r="BK125" s="162">
        <f>SUM(BK126:BK129)</f>
        <v>0</v>
      </c>
    </row>
    <row r="126" s="2" customFormat="1" ht="37.8" customHeight="1">
      <c r="A126" s="39"/>
      <c r="B126" s="165"/>
      <c r="C126" s="166" t="s">
        <v>197</v>
      </c>
      <c r="D126" s="166" t="s">
        <v>153</v>
      </c>
      <c r="E126" s="167" t="s">
        <v>400</v>
      </c>
      <c r="F126" s="168" t="s">
        <v>401</v>
      </c>
      <c r="G126" s="169" t="s">
        <v>317</v>
      </c>
      <c r="H126" s="170">
        <v>142.5</v>
      </c>
      <c r="I126" s="171"/>
      <c r="J126" s="172">
        <f>ROUND(I126*H126,2)</f>
        <v>0</v>
      </c>
      <c r="K126" s="168" t="s">
        <v>262</v>
      </c>
      <c r="L126" s="40"/>
      <c r="M126" s="173" t="s">
        <v>3</v>
      </c>
      <c r="N126" s="174" t="s">
        <v>42</v>
      </c>
      <c r="O126" s="73"/>
      <c r="P126" s="175">
        <f>O126*H126</f>
        <v>0</v>
      </c>
      <c r="Q126" s="175">
        <v>0.20448959999999999</v>
      </c>
      <c r="R126" s="175">
        <f>Q126*H126</f>
        <v>29.139768</v>
      </c>
      <c r="S126" s="175">
        <v>0</v>
      </c>
      <c r="T126" s="17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169</v>
      </c>
      <c r="AT126" s="177" t="s">
        <v>153</v>
      </c>
      <c r="AU126" s="177" t="s">
        <v>81</v>
      </c>
      <c r="AY126" s="20" t="s">
        <v>150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79</v>
      </c>
      <c r="BK126" s="178">
        <f>ROUND(I126*H126,2)</f>
        <v>0</v>
      </c>
      <c r="BL126" s="20" t="s">
        <v>169</v>
      </c>
      <c r="BM126" s="177" t="s">
        <v>836</v>
      </c>
    </row>
    <row r="127" s="2" customFormat="1">
      <c r="A127" s="39"/>
      <c r="B127" s="40"/>
      <c r="C127" s="39"/>
      <c r="D127" s="179" t="s">
        <v>159</v>
      </c>
      <c r="E127" s="39"/>
      <c r="F127" s="180" t="s">
        <v>403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159</v>
      </c>
      <c r="AU127" s="20" t="s">
        <v>81</v>
      </c>
    </row>
    <row r="128" s="2" customFormat="1">
      <c r="A128" s="39"/>
      <c r="B128" s="40"/>
      <c r="C128" s="39"/>
      <c r="D128" s="190" t="s">
        <v>265</v>
      </c>
      <c r="E128" s="39"/>
      <c r="F128" s="191" t="s">
        <v>404</v>
      </c>
      <c r="G128" s="39"/>
      <c r="H128" s="39"/>
      <c r="I128" s="181"/>
      <c r="J128" s="39"/>
      <c r="K128" s="39"/>
      <c r="L128" s="40"/>
      <c r="M128" s="182"/>
      <c r="N128" s="18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265</v>
      </c>
      <c r="AU128" s="20" t="s">
        <v>81</v>
      </c>
    </row>
    <row r="129" s="13" customFormat="1">
      <c r="A129" s="13"/>
      <c r="B129" s="192"/>
      <c r="C129" s="13"/>
      <c r="D129" s="179" t="s">
        <v>267</v>
      </c>
      <c r="E129" s="193" t="s">
        <v>221</v>
      </c>
      <c r="F129" s="194" t="s">
        <v>799</v>
      </c>
      <c r="G129" s="13"/>
      <c r="H129" s="195">
        <v>142.5</v>
      </c>
      <c r="I129" s="196"/>
      <c r="J129" s="13"/>
      <c r="K129" s="13"/>
      <c r="L129" s="192"/>
      <c r="M129" s="197"/>
      <c r="N129" s="198"/>
      <c r="O129" s="198"/>
      <c r="P129" s="198"/>
      <c r="Q129" s="198"/>
      <c r="R129" s="198"/>
      <c r="S129" s="198"/>
      <c r="T129" s="19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3" t="s">
        <v>267</v>
      </c>
      <c r="AU129" s="193" t="s">
        <v>81</v>
      </c>
      <c r="AV129" s="13" t="s">
        <v>81</v>
      </c>
      <c r="AW129" s="13" t="s">
        <v>33</v>
      </c>
      <c r="AX129" s="13" t="s">
        <v>79</v>
      </c>
      <c r="AY129" s="193" t="s">
        <v>150</v>
      </c>
    </row>
    <row r="130" s="12" customFormat="1" ht="22.8" customHeight="1">
      <c r="A130" s="12"/>
      <c r="B130" s="152"/>
      <c r="C130" s="12"/>
      <c r="D130" s="153" t="s">
        <v>70</v>
      </c>
      <c r="E130" s="163" t="s">
        <v>149</v>
      </c>
      <c r="F130" s="163" t="s">
        <v>423</v>
      </c>
      <c r="G130" s="12"/>
      <c r="H130" s="12"/>
      <c r="I130" s="155"/>
      <c r="J130" s="164">
        <f>BK130</f>
        <v>0</v>
      </c>
      <c r="K130" s="12"/>
      <c r="L130" s="152"/>
      <c r="M130" s="157"/>
      <c r="N130" s="158"/>
      <c r="O130" s="158"/>
      <c r="P130" s="159">
        <f>SUM(P131:P169)</f>
        <v>0</v>
      </c>
      <c r="Q130" s="158"/>
      <c r="R130" s="159">
        <f>SUM(R131:R169)</f>
        <v>225.56903999999997</v>
      </c>
      <c r="S130" s="158"/>
      <c r="T130" s="160">
        <f>SUM(T131:T169)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3" t="s">
        <v>79</v>
      </c>
      <c r="AT130" s="161" t="s">
        <v>70</v>
      </c>
      <c r="AU130" s="161" t="s">
        <v>79</v>
      </c>
      <c r="AY130" s="153" t="s">
        <v>150</v>
      </c>
      <c r="BK130" s="162">
        <f>SUM(BK131:BK169)</f>
        <v>0</v>
      </c>
    </row>
    <row r="131" s="2" customFormat="1" ht="37.8" customHeight="1">
      <c r="A131" s="39"/>
      <c r="B131" s="165"/>
      <c r="C131" s="166" t="s">
        <v>202</v>
      </c>
      <c r="D131" s="166" t="s">
        <v>153</v>
      </c>
      <c r="E131" s="167" t="s">
        <v>837</v>
      </c>
      <c r="F131" s="168" t="s">
        <v>838</v>
      </c>
      <c r="G131" s="169" t="s">
        <v>233</v>
      </c>
      <c r="H131" s="170">
        <v>673.00800000000004</v>
      </c>
      <c r="I131" s="171"/>
      <c r="J131" s="172">
        <f>ROUND(I131*H131,2)</f>
        <v>0</v>
      </c>
      <c r="K131" s="168" t="s">
        <v>262</v>
      </c>
      <c r="L131" s="40"/>
      <c r="M131" s="173" t="s">
        <v>3</v>
      </c>
      <c r="N131" s="174" t="s">
        <v>42</v>
      </c>
      <c r="O131" s="73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77" t="s">
        <v>169</v>
      </c>
      <c r="AT131" s="177" t="s">
        <v>153</v>
      </c>
      <c r="AU131" s="177" t="s">
        <v>81</v>
      </c>
      <c r="AY131" s="20" t="s">
        <v>150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20" t="s">
        <v>79</v>
      </c>
      <c r="BK131" s="178">
        <f>ROUND(I131*H131,2)</f>
        <v>0</v>
      </c>
      <c r="BL131" s="20" t="s">
        <v>169</v>
      </c>
      <c r="BM131" s="177" t="s">
        <v>839</v>
      </c>
    </row>
    <row r="132" s="2" customFormat="1">
      <c r="A132" s="39"/>
      <c r="B132" s="40"/>
      <c r="C132" s="39"/>
      <c r="D132" s="179" t="s">
        <v>159</v>
      </c>
      <c r="E132" s="39"/>
      <c r="F132" s="180" t="s">
        <v>840</v>
      </c>
      <c r="G132" s="39"/>
      <c r="H132" s="39"/>
      <c r="I132" s="181"/>
      <c r="J132" s="39"/>
      <c r="K132" s="39"/>
      <c r="L132" s="40"/>
      <c r="M132" s="182"/>
      <c r="N132" s="18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159</v>
      </c>
      <c r="AU132" s="20" t="s">
        <v>81</v>
      </c>
    </row>
    <row r="133" s="2" customFormat="1">
      <c r="A133" s="39"/>
      <c r="B133" s="40"/>
      <c r="C133" s="39"/>
      <c r="D133" s="190" t="s">
        <v>265</v>
      </c>
      <c r="E133" s="39"/>
      <c r="F133" s="191" t="s">
        <v>841</v>
      </c>
      <c r="G133" s="39"/>
      <c r="H133" s="39"/>
      <c r="I133" s="181"/>
      <c r="J133" s="39"/>
      <c r="K133" s="39"/>
      <c r="L133" s="40"/>
      <c r="M133" s="182"/>
      <c r="N133" s="183"/>
      <c r="O133" s="73"/>
      <c r="P133" s="73"/>
      <c r="Q133" s="73"/>
      <c r="R133" s="73"/>
      <c r="S133" s="73"/>
      <c r="T133" s="7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20" t="s">
        <v>265</v>
      </c>
      <c r="AU133" s="20" t="s">
        <v>81</v>
      </c>
    </row>
    <row r="134" s="13" customFormat="1">
      <c r="A134" s="13"/>
      <c r="B134" s="192"/>
      <c r="C134" s="13"/>
      <c r="D134" s="179" t="s">
        <v>267</v>
      </c>
      <c r="E134" s="193" t="s">
        <v>3</v>
      </c>
      <c r="F134" s="194" t="s">
        <v>231</v>
      </c>
      <c r="G134" s="13"/>
      <c r="H134" s="195">
        <v>673.00800000000004</v>
      </c>
      <c r="I134" s="196"/>
      <c r="J134" s="13"/>
      <c r="K134" s="13"/>
      <c r="L134" s="192"/>
      <c r="M134" s="197"/>
      <c r="N134" s="198"/>
      <c r="O134" s="198"/>
      <c r="P134" s="198"/>
      <c r="Q134" s="198"/>
      <c r="R134" s="198"/>
      <c r="S134" s="198"/>
      <c r="T134" s="19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3" t="s">
        <v>267</v>
      </c>
      <c r="AU134" s="193" t="s">
        <v>81</v>
      </c>
      <c r="AV134" s="13" t="s">
        <v>81</v>
      </c>
      <c r="AW134" s="13" t="s">
        <v>33</v>
      </c>
      <c r="AX134" s="13" t="s">
        <v>79</v>
      </c>
      <c r="AY134" s="193" t="s">
        <v>150</v>
      </c>
    </row>
    <row r="135" s="2" customFormat="1" ht="21.75" customHeight="1">
      <c r="A135" s="39"/>
      <c r="B135" s="165"/>
      <c r="C135" s="207" t="s">
        <v>208</v>
      </c>
      <c r="D135" s="207" t="s">
        <v>372</v>
      </c>
      <c r="E135" s="208" t="s">
        <v>842</v>
      </c>
      <c r="F135" s="209" t="s">
        <v>843</v>
      </c>
      <c r="G135" s="210" t="s">
        <v>538</v>
      </c>
      <c r="H135" s="211">
        <v>11.589</v>
      </c>
      <c r="I135" s="212"/>
      <c r="J135" s="213">
        <f>ROUND(I135*H135,2)</f>
        <v>0</v>
      </c>
      <c r="K135" s="209" t="s">
        <v>262</v>
      </c>
      <c r="L135" s="214"/>
      <c r="M135" s="215" t="s">
        <v>3</v>
      </c>
      <c r="N135" s="216" t="s">
        <v>42</v>
      </c>
      <c r="O135" s="73"/>
      <c r="P135" s="175">
        <f>O135*H135</f>
        <v>0</v>
      </c>
      <c r="Q135" s="175">
        <v>1</v>
      </c>
      <c r="R135" s="175">
        <f>Q135*H135</f>
        <v>11.589</v>
      </c>
      <c r="S135" s="175">
        <v>0</v>
      </c>
      <c r="T135" s="17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7" t="s">
        <v>192</v>
      </c>
      <c r="AT135" s="177" t="s">
        <v>372</v>
      </c>
      <c r="AU135" s="177" t="s">
        <v>81</v>
      </c>
      <c r="AY135" s="20" t="s">
        <v>150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20" t="s">
        <v>79</v>
      </c>
      <c r="BK135" s="178">
        <f>ROUND(I135*H135,2)</f>
        <v>0</v>
      </c>
      <c r="BL135" s="20" t="s">
        <v>169</v>
      </c>
      <c r="BM135" s="177" t="s">
        <v>844</v>
      </c>
    </row>
    <row r="136" s="2" customFormat="1">
      <c r="A136" s="39"/>
      <c r="B136" s="40"/>
      <c r="C136" s="39"/>
      <c r="D136" s="179" t="s">
        <v>159</v>
      </c>
      <c r="E136" s="39"/>
      <c r="F136" s="180" t="s">
        <v>843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159</v>
      </c>
      <c r="AU136" s="20" t="s">
        <v>81</v>
      </c>
    </row>
    <row r="137" s="13" customFormat="1">
      <c r="A137" s="13"/>
      <c r="B137" s="192"/>
      <c r="C137" s="13"/>
      <c r="D137" s="179" t="s">
        <v>267</v>
      </c>
      <c r="E137" s="193" t="s">
        <v>3</v>
      </c>
      <c r="F137" s="194" t="s">
        <v>845</v>
      </c>
      <c r="G137" s="13"/>
      <c r="H137" s="195">
        <v>11.589</v>
      </c>
      <c r="I137" s="196"/>
      <c r="J137" s="13"/>
      <c r="K137" s="13"/>
      <c r="L137" s="192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3" t="s">
        <v>267</v>
      </c>
      <c r="AU137" s="193" t="s">
        <v>81</v>
      </c>
      <c r="AV137" s="13" t="s">
        <v>81</v>
      </c>
      <c r="AW137" s="13" t="s">
        <v>33</v>
      </c>
      <c r="AX137" s="13" t="s">
        <v>79</v>
      </c>
      <c r="AY137" s="193" t="s">
        <v>150</v>
      </c>
    </row>
    <row r="138" s="14" customFormat="1">
      <c r="A138" s="14"/>
      <c r="B138" s="200"/>
      <c r="C138" s="14"/>
      <c r="D138" s="179" t="s">
        <v>267</v>
      </c>
      <c r="E138" s="201" t="s">
        <v>3</v>
      </c>
      <c r="F138" s="202" t="s">
        <v>846</v>
      </c>
      <c r="G138" s="14"/>
      <c r="H138" s="201" t="s">
        <v>3</v>
      </c>
      <c r="I138" s="203"/>
      <c r="J138" s="14"/>
      <c r="K138" s="14"/>
      <c r="L138" s="200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1" t="s">
        <v>267</v>
      </c>
      <c r="AU138" s="201" t="s">
        <v>81</v>
      </c>
      <c r="AV138" s="14" t="s">
        <v>79</v>
      </c>
      <c r="AW138" s="14" t="s">
        <v>33</v>
      </c>
      <c r="AX138" s="14" t="s">
        <v>71</v>
      </c>
      <c r="AY138" s="201" t="s">
        <v>150</v>
      </c>
    </row>
    <row r="139" s="2" customFormat="1" ht="24.15" customHeight="1">
      <c r="A139" s="39"/>
      <c r="B139" s="165"/>
      <c r="C139" s="166" t="s">
        <v>9</v>
      </c>
      <c r="D139" s="166" t="s">
        <v>153</v>
      </c>
      <c r="E139" s="167" t="s">
        <v>425</v>
      </c>
      <c r="F139" s="168" t="s">
        <v>426</v>
      </c>
      <c r="G139" s="169" t="s">
        <v>233</v>
      </c>
      <c r="H139" s="170">
        <v>620.23199999999997</v>
      </c>
      <c r="I139" s="171"/>
      <c r="J139" s="172">
        <f>ROUND(I139*H139,2)</f>
        <v>0</v>
      </c>
      <c r="K139" s="168" t="s">
        <v>262</v>
      </c>
      <c r="L139" s="40"/>
      <c r="M139" s="173" t="s">
        <v>3</v>
      </c>
      <c r="N139" s="174" t="s">
        <v>42</v>
      </c>
      <c r="O139" s="73"/>
      <c r="P139" s="175">
        <f>O139*H139</f>
        <v>0</v>
      </c>
      <c r="Q139" s="175">
        <v>0.34499999999999997</v>
      </c>
      <c r="R139" s="175">
        <f>Q139*H139</f>
        <v>213.98003999999997</v>
      </c>
      <c r="S139" s="175">
        <v>0</v>
      </c>
      <c r="T139" s="17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77" t="s">
        <v>169</v>
      </c>
      <c r="AT139" s="177" t="s">
        <v>153</v>
      </c>
      <c r="AU139" s="177" t="s">
        <v>81</v>
      </c>
      <c r="AY139" s="20" t="s">
        <v>150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20" t="s">
        <v>79</v>
      </c>
      <c r="BK139" s="178">
        <f>ROUND(I139*H139,2)</f>
        <v>0</v>
      </c>
      <c r="BL139" s="20" t="s">
        <v>169</v>
      </c>
      <c r="BM139" s="177" t="s">
        <v>847</v>
      </c>
    </row>
    <row r="140" s="2" customFormat="1">
      <c r="A140" s="39"/>
      <c r="B140" s="40"/>
      <c r="C140" s="39"/>
      <c r="D140" s="179" t="s">
        <v>159</v>
      </c>
      <c r="E140" s="39"/>
      <c r="F140" s="180" t="s">
        <v>428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159</v>
      </c>
      <c r="AU140" s="20" t="s">
        <v>81</v>
      </c>
    </row>
    <row r="141" s="2" customFormat="1">
      <c r="A141" s="39"/>
      <c r="B141" s="40"/>
      <c r="C141" s="39"/>
      <c r="D141" s="190" t="s">
        <v>265</v>
      </c>
      <c r="E141" s="39"/>
      <c r="F141" s="191" t="s">
        <v>429</v>
      </c>
      <c r="G141" s="39"/>
      <c r="H141" s="39"/>
      <c r="I141" s="181"/>
      <c r="J141" s="39"/>
      <c r="K141" s="39"/>
      <c r="L141" s="40"/>
      <c r="M141" s="182"/>
      <c r="N141" s="183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265</v>
      </c>
      <c r="AU141" s="20" t="s">
        <v>81</v>
      </c>
    </row>
    <row r="142" s="2" customFormat="1">
      <c r="A142" s="39"/>
      <c r="B142" s="40"/>
      <c r="C142" s="39"/>
      <c r="D142" s="179" t="s">
        <v>188</v>
      </c>
      <c r="E142" s="39"/>
      <c r="F142" s="184" t="s">
        <v>430</v>
      </c>
      <c r="G142" s="39"/>
      <c r="H142" s="39"/>
      <c r="I142" s="181"/>
      <c r="J142" s="39"/>
      <c r="K142" s="39"/>
      <c r="L142" s="40"/>
      <c r="M142" s="182"/>
      <c r="N142" s="183"/>
      <c r="O142" s="73"/>
      <c r="P142" s="73"/>
      <c r="Q142" s="73"/>
      <c r="R142" s="73"/>
      <c r="S142" s="73"/>
      <c r="T142" s="7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20" t="s">
        <v>188</v>
      </c>
      <c r="AU142" s="20" t="s">
        <v>81</v>
      </c>
    </row>
    <row r="143" s="13" customFormat="1">
      <c r="A143" s="13"/>
      <c r="B143" s="192"/>
      <c r="C143" s="13"/>
      <c r="D143" s="179" t="s">
        <v>267</v>
      </c>
      <c r="E143" s="193" t="s">
        <v>236</v>
      </c>
      <c r="F143" s="194" t="s">
        <v>848</v>
      </c>
      <c r="G143" s="13"/>
      <c r="H143" s="195">
        <v>620.23199999999997</v>
      </c>
      <c r="I143" s="196"/>
      <c r="J143" s="13"/>
      <c r="K143" s="13"/>
      <c r="L143" s="192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267</v>
      </c>
      <c r="AU143" s="193" t="s">
        <v>81</v>
      </c>
      <c r="AV143" s="13" t="s">
        <v>81</v>
      </c>
      <c r="AW143" s="13" t="s">
        <v>33</v>
      </c>
      <c r="AX143" s="13" t="s">
        <v>79</v>
      </c>
      <c r="AY143" s="193" t="s">
        <v>150</v>
      </c>
    </row>
    <row r="144" s="14" customFormat="1">
      <c r="A144" s="14"/>
      <c r="B144" s="200"/>
      <c r="C144" s="14"/>
      <c r="D144" s="179" t="s">
        <v>267</v>
      </c>
      <c r="E144" s="201" t="s">
        <v>3</v>
      </c>
      <c r="F144" s="202" t="s">
        <v>432</v>
      </c>
      <c r="G144" s="14"/>
      <c r="H144" s="201" t="s">
        <v>3</v>
      </c>
      <c r="I144" s="203"/>
      <c r="J144" s="14"/>
      <c r="K144" s="14"/>
      <c r="L144" s="200"/>
      <c r="M144" s="204"/>
      <c r="N144" s="205"/>
      <c r="O144" s="205"/>
      <c r="P144" s="205"/>
      <c r="Q144" s="205"/>
      <c r="R144" s="205"/>
      <c r="S144" s="205"/>
      <c r="T144" s="20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1" t="s">
        <v>267</v>
      </c>
      <c r="AU144" s="201" t="s">
        <v>81</v>
      </c>
      <c r="AV144" s="14" t="s">
        <v>79</v>
      </c>
      <c r="AW144" s="14" t="s">
        <v>33</v>
      </c>
      <c r="AX144" s="14" t="s">
        <v>71</v>
      </c>
      <c r="AY144" s="201" t="s">
        <v>150</v>
      </c>
    </row>
    <row r="145" s="2" customFormat="1" ht="24.15" customHeight="1">
      <c r="A145" s="39"/>
      <c r="B145" s="165"/>
      <c r="C145" s="166" t="s">
        <v>330</v>
      </c>
      <c r="D145" s="166" t="s">
        <v>153</v>
      </c>
      <c r="E145" s="167" t="s">
        <v>434</v>
      </c>
      <c r="F145" s="168" t="s">
        <v>435</v>
      </c>
      <c r="G145" s="169" t="s">
        <v>233</v>
      </c>
      <c r="H145" s="170">
        <v>673.00800000000004</v>
      </c>
      <c r="I145" s="171"/>
      <c r="J145" s="172">
        <f>ROUND(I145*H145,2)</f>
        <v>0</v>
      </c>
      <c r="K145" s="168" t="s">
        <v>262</v>
      </c>
      <c r="L145" s="40"/>
      <c r="M145" s="173" t="s">
        <v>3</v>
      </c>
      <c r="N145" s="174" t="s">
        <v>42</v>
      </c>
      <c r="O145" s="73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7" t="s">
        <v>169</v>
      </c>
      <c r="AT145" s="177" t="s">
        <v>153</v>
      </c>
      <c r="AU145" s="177" t="s">
        <v>81</v>
      </c>
      <c r="AY145" s="20" t="s">
        <v>150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20" t="s">
        <v>79</v>
      </c>
      <c r="BK145" s="178">
        <f>ROUND(I145*H145,2)</f>
        <v>0</v>
      </c>
      <c r="BL145" s="20" t="s">
        <v>169</v>
      </c>
      <c r="BM145" s="177" t="s">
        <v>849</v>
      </c>
    </row>
    <row r="146" s="2" customFormat="1">
      <c r="A146" s="39"/>
      <c r="B146" s="40"/>
      <c r="C146" s="39"/>
      <c r="D146" s="179" t="s">
        <v>159</v>
      </c>
      <c r="E146" s="39"/>
      <c r="F146" s="180" t="s">
        <v>437</v>
      </c>
      <c r="G146" s="39"/>
      <c r="H146" s="39"/>
      <c r="I146" s="181"/>
      <c r="J146" s="39"/>
      <c r="K146" s="39"/>
      <c r="L146" s="40"/>
      <c r="M146" s="182"/>
      <c r="N146" s="18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159</v>
      </c>
      <c r="AU146" s="20" t="s">
        <v>81</v>
      </c>
    </row>
    <row r="147" s="2" customFormat="1">
      <c r="A147" s="39"/>
      <c r="B147" s="40"/>
      <c r="C147" s="39"/>
      <c r="D147" s="190" t="s">
        <v>265</v>
      </c>
      <c r="E147" s="39"/>
      <c r="F147" s="191" t="s">
        <v>438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265</v>
      </c>
      <c r="AU147" s="20" t="s">
        <v>81</v>
      </c>
    </row>
    <row r="148" s="2" customFormat="1">
      <c r="A148" s="39"/>
      <c r="B148" s="40"/>
      <c r="C148" s="39"/>
      <c r="D148" s="179" t="s">
        <v>188</v>
      </c>
      <c r="E148" s="39"/>
      <c r="F148" s="184" t="s">
        <v>439</v>
      </c>
      <c r="G148" s="39"/>
      <c r="H148" s="39"/>
      <c r="I148" s="181"/>
      <c r="J148" s="39"/>
      <c r="K148" s="39"/>
      <c r="L148" s="40"/>
      <c r="M148" s="182"/>
      <c r="N148" s="183"/>
      <c r="O148" s="73"/>
      <c r="P148" s="73"/>
      <c r="Q148" s="73"/>
      <c r="R148" s="73"/>
      <c r="S148" s="73"/>
      <c r="T148" s="7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20" t="s">
        <v>188</v>
      </c>
      <c r="AU148" s="20" t="s">
        <v>81</v>
      </c>
    </row>
    <row r="149" s="13" customFormat="1">
      <c r="A149" s="13"/>
      <c r="B149" s="192"/>
      <c r="C149" s="13"/>
      <c r="D149" s="179" t="s">
        <v>267</v>
      </c>
      <c r="E149" s="193" t="s">
        <v>231</v>
      </c>
      <c r="F149" s="194" t="s">
        <v>850</v>
      </c>
      <c r="G149" s="13"/>
      <c r="H149" s="195">
        <v>673.00800000000004</v>
      </c>
      <c r="I149" s="196"/>
      <c r="J149" s="13"/>
      <c r="K149" s="13"/>
      <c r="L149" s="192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267</v>
      </c>
      <c r="AU149" s="193" t="s">
        <v>81</v>
      </c>
      <c r="AV149" s="13" t="s">
        <v>81</v>
      </c>
      <c r="AW149" s="13" t="s">
        <v>33</v>
      </c>
      <c r="AX149" s="13" t="s">
        <v>79</v>
      </c>
      <c r="AY149" s="193" t="s">
        <v>150</v>
      </c>
    </row>
    <row r="150" s="14" customFormat="1">
      <c r="A150" s="14"/>
      <c r="B150" s="200"/>
      <c r="C150" s="14"/>
      <c r="D150" s="179" t="s">
        <v>267</v>
      </c>
      <c r="E150" s="201" t="s">
        <v>3</v>
      </c>
      <c r="F150" s="202" t="s">
        <v>441</v>
      </c>
      <c r="G150" s="14"/>
      <c r="H150" s="201" t="s">
        <v>3</v>
      </c>
      <c r="I150" s="203"/>
      <c r="J150" s="14"/>
      <c r="K150" s="14"/>
      <c r="L150" s="200"/>
      <c r="M150" s="204"/>
      <c r="N150" s="205"/>
      <c r="O150" s="205"/>
      <c r="P150" s="205"/>
      <c r="Q150" s="205"/>
      <c r="R150" s="205"/>
      <c r="S150" s="205"/>
      <c r="T150" s="20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1" t="s">
        <v>267</v>
      </c>
      <c r="AU150" s="201" t="s">
        <v>81</v>
      </c>
      <c r="AV150" s="14" t="s">
        <v>79</v>
      </c>
      <c r="AW150" s="14" t="s">
        <v>33</v>
      </c>
      <c r="AX150" s="14" t="s">
        <v>71</v>
      </c>
      <c r="AY150" s="201" t="s">
        <v>150</v>
      </c>
    </row>
    <row r="151" s="2" customFormat="1" ht="33" customHeight="1">
      <c r="A151" s="39"/>
      <c r="B151" s="165"/>
      <c r="C151" s="166" t="s">
        <v>336</v>
      </c>
      <c r="D151" s="166" t="s">
        <v>153</v>
      </c>
      <c r="E151" s="167" t="s">
        <v>451</v>
      </c>
      <c r="F151" s="168" t="s">
        <v>452</v>
      </c>
      <c r="G151" s="169" t="s">
        <v>233</v>
      </c>
      <c r="H151" s="170">
        <v>580.64999999999998</v>
      </c>
      <c r="I151" s="171"/>
      <c r="J151" s="172">
        <f>ROUND(I151*H151,2)</f>
        <v>0</v>
      </c>
      <c r="K151" s="168" t="s">
        <v>262</v>
      </c>
      <c r="L151" s="40"/>
      <c r="M151" s="173" t="s">
        <v>3</v>
      </c>
      <c r="N151" s="174" t="s">
        <v>42</v>
      </c>
      <c r="O151" s="73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7" t="s">
        <v>169</v>
      </c>
      <c r="AT151" s="177" t="s">
        <v>153</v>
      </c>
      <c r="AU151" s="177" t="s">
        <v>81</v>
      </c>
      <c r="AY151" s="20" t="s">
        <v>150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20" t="s">
        <v>79</v>
      </c>
      <c r="BK151" s="178">
        <f>ROUND(I151*H151,2)</f>
        <v>0</v>
      </c>
      <c r="BL151" s="20" t="s">
        <v>169</v>
      </c>
      <c r="BM151" s="177" t="s">
        <v>851</v>
      </c>
    </row>
    <row r="152" s="2" customFormat="1">
      <c r="A152" s="39"/>
      <c r="B152" s="40"/>
      <c r="C152" s="39"/>
      <c r="D152" s="179" t="s">
        <v>159</v>
      </c>
      <c r="E152" s="39"/>
      <c r="F152" s="180" t="s">
        <v>454</v>
      </c>
      <c r="G152" s="39"/>
      <c r="H152" s="39"/>
      <c r="I152" s="181"/>
      <c r="J152" s="39"/>
      <c r="K152" s="39"/>
      <c r="L152" s="40"/>
      <c r="M152" s="182"/>
      <c r="N152" s="18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159</v>
      </c>
      <c r="AU152" s="20" t="s">
        <v>81</v>
      </c>
    </row>
    <row r="153" s="2" customFormat="1">
      <c r="A153" s="39"/>
      <c r="B153" s="40"/>
      <c r="C153" s="39"/>
      <c r="D153" s="190" t="s">
        <v>265</v>
      </c>
      <c r="E153" s="39"/>
      <c r="F153" s="191" t="s">
        <v>455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265</v>
      </c>
      <c r="AU153" s="20" t="s">
        <v>81</v>
      </c>
    </row>
    <row r="154" s="13" customFormat="1">
      <c r="A154" s="13"/>
      <c r="B154" s="192"/>
      <c r="C154" s="13"/>
      <c r="D154" s="179" t="s">
        <v>267</v>
      </c>
      <c r="E154" s="193" t="s">
        <v>219</v>
      </c>
      <c r="F154" s="194" t="s">
        <v>456</v>
      </c>
      <c r="G154" s="13"/>
      <c r="H154" s="195">
        <v>580.64999999999998</v>
      </c>
      <c r="I154" s="196"/>
      <c r="J154" s="13"/>
      <c r="K154" s="13"/>
      <c r="L154" s="192"/>
      <c r="M154" s="197"/>
      <c r="N154" s="198"/>
      <c r="O154" s="198"/>
      <c r="P154" s="198"/>
      <c r="Q154" s="198"/>
      <c r="R154" s="198"/>
      <c r="S154" s="198"/>
      <c r="T154" s="19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3" t="s">
        <v>267</v>
      </c>
      <c r="AU154" s="193" t="s">
        <v>81</v>
      </c>
      <c r="AV154" s="13" t="s">
        <v>81</v>
      </c>
      <c r="AW154" s="13" t="s">
        <v>33</v>
      </c>
      <c r="AX154" s="13" t="s">
        <v>79</v>
      </c>
      <c r="AY154" s="193" t="s">
        <v>150</v>
      </c>
    </row>
    <row r="155" s="14" customFormat="1">
      <c r="A155" s="14"/>
      <c r="B155" s="200"/>
      <c r="C155" s="14"/>
      <c r="D155" s="179" t="s">
        <v>267</v>
      </c>
      <c r="E155" s="201" t="s">
        <v>3</v>
      </c>
      <c r="F155" s="202" t="s">
        <v>457</v>
      </c>
      <c r="G155" s="14"/>
      <c r="H155" s="201" t="s">
        <v>3</v>
      </c>
      <c r="I155" s="203"/>
      <c r="J155" s="14"/>
      <c r="K155" s="14"/>
      <c r="L155" s="200"/>
      <c r="M155" s="204"/>
      <c r="N155" s="205"/>
      <c r="O155" s="205"/>
      <c r="P155" s="205"/>
      <c r="Q155" s="205"/>
      <c r="R155" s="205"/>
      <c r="S155" s="205"/>
      <c r="T155" s="20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1" t="s">
        <v>267</v>
      </c>
      <c r="AU155" s="201" t="s">
        <v>81</v>
      </c>
      <c r="AV155" s="14" t="s">
        <v>79</v>
      </c>
      <c r="AW155" s="14" t="s">
        <v>33</v>
      </c>
      <c r="AX155" s="14" t="s">
        <v>71</v>
      </c>
      <c r="AY155" s="201" t="s">
        <v>150</v>
      </c>
    </row>
    <row r="156" s="2" customFormat="1" ht="21.75" customHeight="1">
      <c r="A156" s="39"/>
      <c r="B156" s="165"/>
      <c r="C156" s="166" t="s">
        <v>344</v>
      </c>
      <c r="D156" s="166" t="s">
        <v>153</v>
      </c>
      <c r="E156" s="167" t="s">
        <v>459</v>
      </c>
      <c r="F156" s="168" t="s">
        <v>460</v>
      </c>
      <c r="G156" s="169" t="s">
        <v>233</v>
      </c>
      <c r="H156" s="170">
        <v>553</v>
      </c>
      <c r="I156" s="171"/>
      <c r="J156" s="172">
        <f>ROUND(I156*H156,2)</f>
        <v>0</v>
      </c>
      <c r="K156" s="168" t="s">
        <v>262</v>
      </c>
      <c r="L156" s="40"/>
      <c r="M156" s="173" t="s">
        <v>3</v>
      </c>
      <c r="N156" s="174" t="s">
        <v>42</v>
      </c>
      <c r="O156" s="73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77" t="s">
        <v>169</v>
      </c>
      <c r="AT156" s="177" t="s">
        <v>153</v>
      </c>
      <c r="AU156" s="177" t="s">
        <v>81</v>
      </c>
      <c r="AY156" s="20" t="s">
        <v>150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20" t="s">
        <v>79</v>
      </c>
      <c r="BK156" s="178">
        <f>ROUND(I156*H156,2)</f>
        <v>0</v>
      </c>
      <c r="BL156" s="20" t="s">
        <v>169</v>
      </c>
      <c r="BM156" s="177" t="s">
        <v>852</v>
      </c>
    </row>
    <row r="157" s="2" customFormat="1">
      <c r="A157" s="39"/>
      <c r="B157" s="40"/>
      <c r="C157" s="39"/>
      <c r="D157" s="179" t="s">
        <v>159</v>
      </c>
      <c r="E157" s="39"/>
      <c r="F157" s="180" t="s">
        <v>462</v>
      </c>
      <c r="G157" s="39"/>
      <c r="H157" s="39"/>
      <c r="I157" s="181"/>
      <c r="J157" s="39"/>
      <c r="K157" s="39"/>
      <c r="L157" s="40"/>
      <c r="M157" s="182"/>
      <c r="N157" s="183"/>
      <c r="O157" s="73"/>
      <c r="P157" s="73"/>
      <c r="Q157" s="73"/>
      <c r="R157" s="73"/>
      <c r="S157" s="73"/>
      <c r="T157" s="7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20" t="s">
        <v>159</v>
      </c>
      <c r="AU157" s="20" t="s">
        <v>81</v>
      </c>
    </row>
    <row r="158" s="2" customFormat="1">
      <c r="A158" s="39"/>
      <c r="B158" s="40"/>
      <c r="C158" s="39"/>
      <c r="D158" s="190" t="s">
        <v>265</v>
      </c>
      <c r="E158" s="39"/>
      <c r="F158" s="191" t="s">
        <v>463</v>
      </c>
      <c r="G158" s="39"/>
      <c r="H158" s="39"/>
      <c r="I158" s="181"/>
      <c r="J158" s="39"/>
      <c r="K158" s="39"/>
      <c r="L158" s="40"/>
      <c r="M158" s="182"/>
      <c r="N158" s="183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265</v>
      </c>
      <c r="AU158" s="20" t="s">
        <v>81</v>
      </c>
    </row>
    <row r="159" s="13" customFormat="1">
      <c r="A159" s="13"/>
      <c r="B159" s="192"/>
      <c r="C159" s="13"/>
      <c r="D159" s="179" t="s">
        <v>267</v>
      </c>
      <c r="E159" s="193" t="s">
        <v>3</v>
      </c>
      <c r="F159" s="194" t="s">
        <v>244</v>
      </c>
      <c r="G159" s="13"/>
      <c r="H159" s="195">
        <v>553</v>
      </c>
      <c r="I159" s="196"/>
      <c r="J159" s="13"/>
      <c r="K159" s="13"/>
      <c r="L159" s="192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267</v>
      </c>
      <c r="AU159" s="193" t="s">
        <v>81</v>
      </c>
      <c r="AV159" s="13" t="s">
        <v>81</v>
      </c>
      <c r="AW159" s="13" t="s">
        <v>33</v>
      </c>
      <c r="AX159" s="13" t="s">
        <v>79</v>
      </c>
      <c r="AY159" s="193" t="s">
        <v>150</v>
      </c>
    </row>
    <row r="160" s="14" customFormat="1">
      <c r="A160" s="14"/>
      <c r="B160" s="200"/>
      <c r="C160" s="14"/>
      <c r="D160" s="179" t="s">
        <v>267</v>
      </c>
      <c r="E160" s="201" t="s">
        <v>3</v>
      </c>
      <c r="F160" s="202" t="s">
        <v>464</v>
      </c>
      <c r="G160" s="14"/>
      <c r="H160" s="201" t="s">
        <v>3</v>
      </c>
      <c r="I160" s="203"/>
      <c r="J160" s="14"/>
      <c r="K160" s="14"/>
      <c r="L160" s="200"/>
      <c r="M160" s="204"/>
      <c r="N160" s="205"/>
      <c r="O160" s="205"/>
      <c r="P160" s="205"/>
      <c r="Q160" s="205"/>
      <c r="R160" s="205"/>
      <c r="S160" s="205"/>
      <c r="T160" s="20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1" t="s">
        <v>267</v>
      </c>
      <c r="AU160" s="201" t="s">
        <v>81</v>
      </c>
      <c r="AV160" s="14" t="s">
        <v>79</v>
      </c>
      <c r="AW160" s="14" t="s">
        <v>33</v>
      </c>
      <c r="AX160" s="14" t="s">
        <v>71</v>
      </c>
      <c r="AY160" s="201" t="s">
        <v>150</v>
      </c>
    </row>
    <row r="161" s="2" customFormat="1" ht="21.75" customHeight="1">
      <c r="A161" s="39"/>
      <c r="B161" s="165"/>
      <c r="C161" s="166" t="s">
        <v>350</v>
      </c>
      <c r="D161" s="166" t="s">
        <v>153</v>
      </c>
      <c r="E161" s="167" t="s">
        <v>466</v>
      </c>
      <c r="F161" s="168" t="s">
        <v>467</v>
      </c>
      <c r="G161" s="169" t="s">
        <v>233</v>
      </c>
      <c r="H161" s="170">
        <v>580.64999999999998</v>
      </c>
      <c r="I161" s="171"/>
      <c r="J161" s="172">
        <f>ROUND(I161*H161,2)</f>
        <v>0</v>
      </c>
      <c r="K161" s="168" t="s">
        <v>3</v>
      </c>
      <c r="L161" s="40"/>
      <c r="M161" s="173" t="s">
        <v>3</v>
      </c>
      <c r="N161" s="174" t="s">
        <v>42</v>
      </c>
      <c r="O161" s="73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77" t="s">
        <v>169</v>
      </c>
      <c r="AT161" s="177" t="s">
        <v>153</v>
      </c>
      <c r="AU161" s="177" t="s">
        <v>81</v>
      </c>
      <c r="AY161" s="20" t="s">
        <v>150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20" t="s">
        <v>79</v>
      </c>
      <c r="BK161" s="178">
        <f>ROUND(I161*H161,2)</f>
        <v>0</v>
      </c>
      <c r="BL161" s="20" t="s">
        <v>169</v>
      </c>
      <c r="BM161" s="177" t="s">
        <v>853</v>
      </c>
    </row>
    <row r="162" s="2" customFormat="1">
      <c r="A162" s="39"/>
      <c r="B162" s="40"/>
      <c r="C162" s="39"/>
      <c r="D162" s="179" t="s">
        <v>159</v>
      </c>
      <c r="E162" s="39"/>
      <c r="F162" s="180" t="s">
        <v>469</v>
      </c>
      <c r="G162" s="39"/>
      <c r="H162" s="39"/>
      <c r="I162" s="181"/>
      <c r="J162" s="39"/>
      <c r="K162" s="39"/>
      <c r="L162" s="40"/>
      <c r="M162" s="182"/>
      <c r="N162" s="18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159</v>
      </c>
      <c r="AU162" s="20" t="s">
        <v>81</v>
      </c>
    </row>
    <row r="163" s="13" customFormat="1">
      <c r="A163" s="13"/>
      <c r="B163" s="192"/>
      <c r="C163" s="13"/>
      <c r="D163" s="179" t="s">
        <v>267</v>
      </c>
      <c r="E163" s="193" t="s">
        <v>3</v>
      </c>
      <c r="F163" s="194" t="s">
        <v>219</v>
      </c>
      <c r="G163" s="13"/>
      <c r="H163" s="195">
        <v>580.64999999999998</v>
      </c>
      <c r="I163" s="196"/>
      <c r="J163" s="13"/>
      <c r="K163" s="13"/>
      <c r="L163" s="192"/>
      <c r="M163" s="197"/>
      <c r="N163" s="198"/>
      <c r="O163" s="198"/>
      <c r="P163" s="198"/>
      <c r="Q163" s="198"/>
      <c r="R163" s="198"/>
      <c r="S163" s="198"/>
      <c r="T163" s="19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3" t="s">
        <v>267</v>
      </c>
      <c r="AU163" s="193" t="s">
        <v>81</v>
      </c>
      <c r="AV163" s="13" t="s">
        <v>81</v>
      </c>
      <c r="AW163" s="13" t="s">
        <v>33</v>
      </c>
      <c r="AX163" s="13" t="s">
        <v>79</v>
      </c>
      <c r="AY163" s="193" t="s">
        <v>150</v>
      </c>
    </row>
    <row r="164" s="14" customFormat="1">
      <c r="A164" s="14"/>
      <c r="B164" s="200"/>
      <c r="C164" s="14"/>
      <c r="D164" s="179" t="s">
        <v>267</v>
      </c>
      <c r="E164" s="201" t="s">
        <v>3</v>
      </c>
      <c r="F164" s="202" t="s">
        <v>470</v>
      </c>
      <c r="G164" s="14"/>
      <c r="H164" s="201" t="s">
        <v>3</v>
      </c>
      <c r="I164" s="203"/>
      <c r="J164" s="14"/>
      <c r="K164" s="14"/>
      <c r="L164" s="200"/>
      <c r="M164" s="204"/>
      <c r="N164" s="205"/>
      <c r="O164" s="205"/>
      <c r="P164" s="205"/>
      <c r="Q164" s="205"/>
      <c r="R164" s="205"/>
      <c r="S164" s="205"/>
      <c r="T164" s="20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1" t="s">
        <v>267</v>
      </c>
      <c r="AU164" s="201" t="s">
        <v>81</v>
      </c>
      <c r="AV164" s="14" t="s">
        <v>79</v>
      </c>
      <c r="AW164" s="14" t="s">
        <v>33</v>
      </c>
      <c r="AX164" s="14" t="s">
        <v>71</v>
      </c>
      <c r="AY164" s="201" t="s">
        <v>150</v>
      </c>
    </row>
    <row r="165" s="2" customFormat="1" ht="33" customHeight="1">
      <c r="A165" s="39"/>
      <c r="B165" s="165"/>
      <c r="C165" s="166" t="s">
        <v>357</v>
      </c>
      <c r="D165" s="166" t="s">
        <v>153</v>
      </c>
      <c r="E165" s="167" t="s">
        <v>472</v>
      </c>
      <c r="F165" s="168" t="s">
        <v>473</v>
      </c>
      <c r="G165" s="169" t="s">
        <v>233</v>
      </c>
      <c r="H165" s="170">
        <v>553</v>
      </c>
      <c r="I165" s="171"/>
      <c r="J165" s="172">
        <f>ROUND(I165*H165,2)</f>
        <v>0</v>
      </c>
      <c r="K165" s="168" t="s">
        <v>262</v>
      </c>
      <c r="L165" s="40"/>
      <c r="M165" s="173" t="s">
        <v>3</v>
      </c>
      <c r="N165" s="174" t="s">
        <v>42</v>
      </c>
      <c r="O165" s="73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77" t="s">
        <v>169</v>
      </c>
      <c r="AT165" s="177" t="s">
        <v>153</v>
      </c>
      <c r="AU165" s="177" t="s">
        <v>81</v>
      </c>
      <c r="AY165" s="20" t="s">
        <v>150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20" t="s">
        <v>79</v>
      </c>
      <c r="BK165" s="178">
        <f>ROUND(I165*H165,2)</f>
        <v>0</v>
      </c>
      <c r="BL165" s="20" t="s">
        <v>169</v>
      </c>
      <c r="BM165" s="177" t="s">
        <v>854</v>
      </c>
    </row>
    <row r="166" s="2" customFormat="1">
      <c r="A166" s="39"/>
      <c r="B166" s="40"/>
      <c r="C166" s="39"/>
      <c r="D166" s="179" t="s">
        <v>159</v>
      </c>
      <c r="E166" s="39"/>
      <c r="F166" s="180" t="s">
        <v>475</v>
      </c>
      <c r="G166" s="39"/>
      <c r="H166" s="39"/>
      <c r="I166" s="181"/>
      <c r="J166" s="39"/>
      <c r="K166" s="39"/>
      <c r="L166" s="40"/>
      <c r="M166" s="182"/>
      <c r="N166" s="18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159</v>
      </c>
      <c r="AU166" s="20" t="s">
        <v>81</v>
      </c>
    </row>
    <row r="167" s="2" customFormat="1">
      <c r="A167" s="39"/>
      <c r="B167" s="40"/>
      <c r="C167" s="39"/>
      <c r="D167" s="190" t="s">
        <v>265</v>
      </c>
      <c r="E167" s="39"/>
      <c r="F167" s="191" t="s">
        <v>476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265</v>
      </c>
      <c r="AU167" s="20" t="s">
        <v>81</v>
      </c>
    </row>
    <row r="168" s="13" customFormat="1">
      <c r="A168" s="13"/>
      <c r="B168" s="192"/>
      <c r="C168" s="13"/>
      <c r="D168" s="179" t="s">
        <v>267</v>
      </c>
      <c r="E168" s="193" t="s">
        <v>244</v>
      </c>
      <c r="F168" s="194" t="s">
        <v>855</v>
      </c>
      <c r="G168" s="13"/>
      <c r="H168" s="195">
        <v>553</v>
      </c>
      <c r="I168" s="196"/>
      <c r="J168" s="13"/>
      <c r="K168" s="13"/>
      <c r="L168" s="192"/>
      <c r="M168" s="197"/>
      <c r="N168" s="198"/>
      <c r="O168" s="198"/>
      <c r="P168" s="198"/>
      <c r="Q168" s="198"/>
      <c r="R168" s="198"/>
      <c r="S168" s="198"/>
      <c r="T168" s="19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3" t="s">
        <v>267</v>
      </c>
      <c r="AU168" s="193" t="s">
        <v>81</v>
      </c>
      <c r="AV168" s="13" t="s">
        <v>81</v>
      </c>
      <c r="AW168" s="13" t="s">
        <v>33</v>
      </c>
      <c r="AX168" s="13" t="s">
        <v>79</v>
      </c>
      <c r="AY168" s="193" t="s">
        <v>150</v>
      </c>
    </row>
    <row r="169" s="14" customFormat="1">
      <c r="A169" s="14"/>
      <c r="B169" s="200"/>
      <c r="C169" s="14"/>
      <c r="D169" s="179" t="s">
        <v>267</v>
      </c>
      <c r="E169" s="201" t="s">
        <v>3</v>
      </c>
      <c r="F169" s="202" t="s">
        <v>856</v>
      </c>
      <c r="G169" s="14"/>
      <c r="H169" s="201" t="s">
        <v>3</v>
      </c>
      <c r="I169" s="203"/>
      <c r="J169" s="14"/>
      <c r="K169" s="14"/>
      <c r="L169" s="200"/>
      <c r="M169" s="204"/>
      <c r="N169" s="205"/>
      <c r="O169" s="205"/>
      <c r="P169" s="205"/>
      <c r="Q169" s="205"/>
      <c r="R169" s="205"/>
      <c r="S169" s="205"/>
      <c r="T169" s="20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1" t="s">
        <v>267</v>
      </c>
      <c r="AU169" s="201" t="s">
        <v>81</v>
      </c>
      <c r="AV169" s="14" t="s">
        <v>79</v>
      </c>
      <c r="AW169" s="14" t="s">
        <v>33</v>
      </c>
      <c r="AX169" s="14" t="s">
        <v>71</v>
      </c>
      <c r="AY169" s="201" t="s">
        <v>150</v>
      </c>
    </row>
    <row r="170" s="12" customFormat="1" ht="22.8" customHeight="1">
      <c r="A170" s="12"/>
      <c r="B170" s="152"/>
      <c r="C170" s="12"/>
      <c r="D170" s="153" t="s">
        <v>70</v>
      </c>
      <c r="E170" s="163" t="s">
        <v>197</v>
      </c>
      <c r="F170" s="163" t="s">
        <v>479</v>
      </c>
      <c r="G170" s="12"/>
      <c r="H170" s="12"/>
      <c r="I170" s="155"/>
      <c r="J170" s="164">
        <f>BK170</f>
        <v>0</v>
      </c>
      <c r="K170" s="12"/>
      <c r="L170" s="152"/>
      <c r="M170" s="157"/>
      <c r="N170" s="158"/>
      <c r="O170" s="158"/>
      <c r="P170" s="159">
        <f>SUM(P171:P202)</f>
        <v>0</v>
      </c>
      <c r="Q170" s="158"/>
      <c r="R170" s="159">
        <f>SUM(R171:R202)</f>
        <v>0.0062715669999999996</v>
      </c>
      <c r="S170" s="158"/>
      <c r="T170" s="160">
        <f>SUM(T171:T202)</f>
        <v>24.01764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3" t="s">
        <v>79</v>
      </c>
      <c r="AT170" s="161" t="s">
        <v>70</v>
      </c>
      <c r="AU170" s="161" t="s">
        <v>79</v>
      </c>
      <c r="AY170" s="153" t="s">
        <v>150</v>
      </c>
      <c r="BK170" s="162">
        <f>SUM(BK171:BK202)</f>
        <v>0</v>
      </c>
    </row>
    <row r="171" s="2" customFormat="1" ht="24.15" customHeight="1">
      <c r="A171" s="39"/>
      <c r="B171" s="165"/>
      <c r="C171" s="166" t="s">
        <v>364</v>
      </c>
      <c r="D171" s="166" t="s">
        <v>153</v>
      </c>
      <c r="E171" s="167" t="s">
        <v>481</v>
      </c>
      <c r="F171" s="168" t="s">
        <v>482</v>
      </c>
      <c r="G171" s="169" t="s">
        <v>217</v>
      </c>
      <c r="H171" s="170">
        <v>2</v>
      </c>
      <c r="I171" s="171"/>
      <c r="J171" s="172">
        <f>ROUND(I171*H171,2)</f>
        <v>0</v>
      </c>
      <c r="K171" s="168" t="s">
        <v>262</v>
      </c>
      <c r="L171" s="40"/>
      <c r="M171" s="173" t="s">
        <v>3</v>
      </c>
      <c r="N171" s="174" t="s">
        <v>42</v>
      </c>
      <c r="O171" s="73"/>
      <c r="P171" s="175">
        <f>O171*H171</f>
        <v>0</v>
      </c>
      <c r="Q171" s="175">
        <v>0</v>
      </c>
      <c r="R171" s="175">
        <f>Q171*H171</f>
        <v>0</v>
      </c>
      <c r="S171" s="175">
        <v>0</v>
      </c>
      <c r="T171" s="17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77" t="s">
        <v>169</v>
      </c>
      <c r="AT171" s="177" t="s">
        <v>153</v>
      </c>
      <c r="AU171" s="177" t="s">
        <v>81</v>
      </c>
      <c r="AY171" s="20" t="s">
        <v>150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20" t="s">
        <v>79</v>
      </c>
      <c r="BK171" s="178">
        <f>ROUND(I171*H171,2)</f>
        <v>0</v>
      </c>
      <c r="BL171" s="20" t="s">
        <v>169</v>
      </c>
      <c r="BM171" s="177" t="s">
        <v>857</v>
      </c>
    </row>
    <row r="172" s="2" customFormat="1">
      <c r="A172" s="39"/>
      <c r="B172" s="40"/>
      <c r="C172" s="39"/>
      <c r="D172" s="179" t="s">
        <v>159</v>
      </c>
      <c r="E172" s="39"/>
      <c r="F172" s="180" t="s">
        <v>484</v>
      </c>
      <c r="G172" s="39"/>
      <c r="H172" s="39"/>
      <c r="I172" s="181"/>
      <c r="J172" s="39"/>
      <c r="K172" s="39"/>
      <c r="L172" s="40"/>
      <c r="M172" s="182"/>
      <c r="N172" s="183"/>
      <c r="O172" s="73"/>
      <c r="P172" s="73"/>
      <c r="Q172" s="73"/>
      <c r="R172" s="73"/>
      <c r="S172" s="73"/>
      <c r="T172" s="7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20" t="s">
        <v>159</v>
      </c>
      <c r="AU172" s="20" t="s">
        <v>81</v>
      </c>
    </row>
    <row r="173" s="2" customFormat="1">
      <c r="A173" s="39"/>
      <c r="B173" s="40"/>
      <c r="C173" s="39"/>
      <c r="D173" s="190" t="s">
        <v>265</v>
      </c>
      <c r="E173" s="39"/>
      <c r="F173" s="191" t="s">
        <v>485</v>
      </c>
      <c r="G173" s="39"/>
      <c r="H173" s="39"/>
      <c r="I173" s="181"/>
      <c r="J173" s="39"/>
      <c r="K173" s="39"/>
      <c r="L173" s="40"/>
      <c r="M173" s="182"/>
      <c r="N173" s="183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265</v>
      </c>
      <c r="AU173" s="20" t="s">
        <v>81</v>
      </c>
    </row>
    <row r="174" s="13" customFormat="1">
      <c r="A174" s="13"/>
      <c r="B174" s="192"/>
      <c r="C174" s="13"/>
      <c r="D174" s="179" t="s">
        <v>267</v>
      </c>
      <c r="E174" s="193" t="s">
        <v>3</v>
      </c>
      <c r="F174" s="194" t="s">
        <v>81</v>
      </c>
      <c r="G174" s="13"/>
      <c r="H174" s="195">
        <v>2</v>
      </c>
      <c r="I174" s="196"/>
      <c r="J174" s="13"/>
      <c r="K174" s="13"/>
      <c r="L174" s="192"/>
      <c r="M174" s="197"/>
      <c r="N174" s="198"/>
      <c r="O174" s="198"/>
      <c r="P174" s="198"/>
      <c r="Q174" s="198"/>
      <c r="R174" s="198"/>
      <c r="S174" s="198"/>
      <c r="T174" s="19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3" t="s">
        <v>267</v>
      </c>
      <c r="AU174" s="193" t="s">
        <v>81</v>
      </c>
      <c r="AV174" s="13" t="s">
        <v>81</v>
      </c>
      <c r="AW174" s="13" t="s">
        <v>33</v>
      </c>
      <c r="AX174" s="13" t="s">
        <v>79</v>
      </c>
      <c r="AY174" s="193" t="s">
        <v>150</v>
      </c>
    </row>
    <row r="175" s="2" customFormat="1" ht="16.5" customHeight="1">
      <c r="A175" s="39"/>
      <c r="B175" s="165"/>
      <c r="C175" s="207" t="s">
        <v>371</v>
      </c>
      <c r="D175" s="207" t="s">
        <v>372</v>
      </c>
      <c r="E175" s="208" t="s">
        <v>487</v>
      </c>
      <c r="F175" s="209" t="s">
        <v>488</v>
      </c>
      <c r="G175" s="210" t="s">
        <v>217</v>
      </c>
      <c r="H175" s="211">
        <v>2</v>
      </c>
      <c r="I175" s="212"/>
      <c r="J175" s="213">
        <f>ROUND(I175*H175,2)</f>
        <v>0</v>
      </c>
      <c r="K175" s="209" t="s">
        <v>262</v>
      </c>
      <c r="L175" s="214"/>
      <c r="M175" s="215" t="s">
        <v>3</v>
      </c>
      <c r="N175" s="216" t="s">
        <v>42</v>
      </c>
      <c r="O175" s="73"/>
      <c r="P175" s="175">
        <f>O175*H175</f>
        <v>0</v>
      </c>
      <c r="Q175" s="175">
        <v>0.0020999999999999999</v>
      </c>
      <c r="R175" s="175">
        <f>Q175*H175</f>
        <v>0.0041999999999999997</v>
      </c>
      <c r="S175" s="175">
        <v>0</v>
      </c>
      <c r="T175" s="17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77" t="s">
        <v>192</v>
      </c>
      <c r="AT175" s="177" t="s">
        <v>372</v>
      </c>
      <c r="AU175" s="177" t="s">
        <v>81</v>
      </c>
      <c r="AY175" s="20" t="s">
        <v>150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20" t="s">
        <v>79</v>
      </c>
      <c r="BK175" s="178">
        <f>ROUND(I175*H175,2)</f>
        <v>0</v>
      </c>
      <c r="BL175" s="20" t="s">
        <v>169</v>
      </c>
      <c r="BM175" s="177" t="s">
        <v>858</v>
      </c>
    </row>
    <row r="176" s="2" customFormat="1">
      <c r="A176" s="39"/>
      <c r="B176" s="40"/>
      <c r="C176" s="39"/>
      <c r="D176" s="179" t="s">
        <v>159</v>
      </c>
      <c r="E176" s="39"/>
      <c r="F176" s="180" t="s">
        <v>488</v>
      </c>
      <c r="G176" s="39"/>
      <c r="H176" s="39"/>
      <c r="I176" s="181"/>
      <c r="J176" s="39"/>
      <c r="K176" s="39"/>
      <c r="L176" s="40"/>
      <c r="M176" s="182"/>
      <c r="N176" s="18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159</v>
      </c>
      <c r="AU176" s="20" t="s">
        <v>81</v>
      </c>
    </row>
    <row r="177" s="13" customFormat="1">
      <c r="A177" s="13"/>
      <c r="B177" s="192"/>
      <c r="C177" s="13"/>
      <c r="D177" s="179" t="s">
        <v>267</v>
      </c>
      <c r="E177" s="193" t="s">
        <v>3</v>
      </c>
      <c r="F177" s="194" t="s">
        <v>490</v>
      </c>
      <c r="G177" s="13"/>
      <c r="H177" s="195">
        <v>2</v>
      </c>
      <c r="I177" s="196"/>
      <c r="J177" s="13"/>
      <c r="K177" s="13"/>
      <c r="L177" s="192"/>
      <c r="M177" s="197"/>
      <c r="N177" s="198"/>
      <c r="O177" s="198"/>
      <c r="P177" s="198"/>
      <c r="Q177" s="198"/>
      <c r="R177" s="198"/>
      <c r="S177" s="198"/>
      <c r="T177" s="19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3" t="s">
        <v>267</v>
      </c>
      <c r="AU177" s="193" t="s">
        <v>81</v>
      </c>
      <c r="AV177" s="13" t="s">
        <v>81</v>
      </c>
      <c r="AW177" s="13" t="s">
        <v>33</v>
      </c>
      <c r="AX177" s="13" t="s">
        <v>79</v>
      </c>
      <c r="AY177" s="193" t="s">
        <v>150</v>
      </c>
    </row>
    <row r="178" s="2" customFormat="1" ht="24.15" customHeight="1">
      <c r="A178" s="39"/>
      <c r="B178" s="165"/>
      <c r="C178" s="166" t="s">
        <v>379</v>
      </c>
      <c r="D178" s="166" t="s">
        <v>153</v>
      </c>
      <c r="E178" s="167" t="s">
        <v>859</v>
      </c>
      <c r="F178" s="168" t="s">
        <v>860</v>
      </c>
      <c r="G178" s="169" t="s">
        <v>317</v>
      </c>
      <c r="H178" s="170">
        <v>17.75</v>
      </c>
      <c r="I178" s="171"/>
      <c r="J178" s="172">
        <f>ROUND(I178*H178,2)</f>
        <v>0</v>
      </c>
      <c r="K178" s="168" t="s">
        <v>262</v>
      </c>
      <c r="L178" s="40"/>
      <c r="M178" s="173" t="s">
        <v>3</v>
      </c>
      <c r="N178" s="174" t="s">
        <v>42</v>
      </c>
      <c r="O178" s="73"/>
      <c r="P178" s="175">
        <f>O178*H178</f>
        <v>0</v>
      </c>
      <c r="Q178" s="175">
        <v>1.863E-06</v>
      </c>
      <c r="R178" s="175">
        <f>Q178*H178</f>
        <v>3.306825E-05</v>
      </c>
      <c r="S178" s="175">
        <v>0</v>
      </c>
      <c r="T178" s="17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77" t="s">
        <v>169</v>
      </c>
      <c r="AT178" s="177" t="s">
        <v>153</v>
      </c>
      <c r="AU178" s="177" t="s">
        <v>81</v>
      </c>
      <c r="AY178" s="20" t="s">
        <v>150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20" t="s">
        <v>79</v>
      </c>
      <c r="BK178" s="178">
        <f>ROUND(I178*H178,2)</f>
        <v>0</v>
      </c>
      <c r="BL178" s="20" t="s">
        <v>169</v>
      </c>
      <c r="BM178" s="177" t="s">
        <v>861</v>
      </c>
    </row>
    <row r="179" s="2" customFormat="1">
      <c r="A179" s="39"/>
      <c r="B179" s="40"/>
      <c r="C179" s="39"/>
      <c r="D179" s="179" t="s">
        <v>159</v>
      </c>
      <c r="E179" s="39"/>
      <c r="F179" s="180" t="s">
        <v>862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159</v>
      </c>
      <c r="AU179" s="20" t="s">
        <v>81</v>
      </c>
    </row>
    <row r="180" s="2" customFormat="1">
      <c r="A180" s="39"/>
      <c r="B180" s="40"/>
      <c r="C180" s="39"/>
      <c r="D180" s="190" t="s">
        <v>265</v>
      </c>
      <c r="E180" s="39"/>
      <c r="F180" s="191" t="s">
        <v>863</v>
      </c>
      <c r="G180" s="39"/>
      <c r="H180" s="39"/>
      <c r="I180" s="181"/>
      <c r="J180" s="39"/>
      <c r="K180" s="39"/>
      <c r="L180" s="40"/>
      <c r="M180" s="182"/>
      <c r="N180" s="18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265</v>
      </c>
      <c r="AU180" s="20" t="s">
        <v>81</v>
      </c>
    </row>
    <row r="181" s="2" customFormat="1">
      <c r="A181" s="39"/>
      <c r="B181" s="40"/>
      <c r="C181" s="39"/>
      <c r="D181" s="179" t="s">
        <v>188</v>
      </c>
      <c r="E181" s="39"/>
      <c r="F181" s="184" t="s">
        <v>864</v>
      </c>
      <c r="G181" s="39"/>
      <c r="H181" s="39"/>
      <c r="I181" s="181"/>
      <c r="J181" s="39"/>
      <c r="K181" s="39"/>
      <c r="L181" s="40"/>
      <c r="M181" s="182"/>
      <c r="N181" s="183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20" t="s">
        <v>188</v>
      </c>
      <c r="AU181" s="20" t="s">
        <v>81</v>
      </c>
    </row>
    <row r="182" s="13" customFormat="1">
      <c r="A182" s="13"/>
      <c r="B182" s="192"/>
      <c r="C182" s="13"/>
      <c r="D182" s="179" t="s">
        <v>267</v>
      </c>
      <c r="E182" s="193" t="s">
        <v>3</v>
      </c>
      <c r="F182" s="194" t="s">
        <v>796</v>
      </c>
      <c r="G182" s="13"/>
      <c r="H182" s="195">
        <v>17.75</v>
      </c>
      <c r="I182" s="196"/>
      <c r="J182" s="13"/>
      <c r="K182" s="13"/>
      <c r="L182" s="192"/>
      <c r="M182" s="197"/>
      <c r="N182" s="198"/>
      <c r="O182" s="198"/>
      <c r="P182" s="198"/>
      <c r="Q182" s="198"/>
      <c r="R182" s="198"/>
      <c r="S182" s="198"/>
      <c r="T182" s="19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3" t="s">
        <v>267</v>
      </c>
      <c r="AU182" s="193" t="s">
        <v>81</v>
      </c>
      <c r="AV182" s="13" t="s">
        <v>81</v>
      </c>
      <c r="AW182" s="13" t="s">
        <v>33</v>
      </c>
      <c r="AX182" s="13" t="s">
        <v>79</v>
      </c>
      <c r="AY182" s="193" t="s">
        <v>150</v>
      </c>
    </row>
    <row r="183" s="2" customFormat="1" ht="24.15" customHeight="1">
      <c r="A183" s="39"/>
      <c r="B183" s="165"/>
      <c r="C183" s="166" t="s">
        <v>8</v>
      </c>
      <c r="D183" s="166" t="s">
        <v>153</v>
      </c>
      <c r="E183" s="167" t="s">
        <v>865</v>
      </c>
      <c r="F183" s="168" t="s">
        <v>866</v>
      </c>
      <c r="G183" s="169" t="s">
        <v>317</v>
      </c>
      <c r="H183" s="170">
        <v>17.75</v>
      </c>
      <c r="I183" s="171"/>
      <c r="J183" s="172">
        <f>ROUND(I183*H183,2)</f>
        <v>0</v>
      </c>
      <c r="K183" s="168" t="s">
        <v>262</v>
      </c>
      <c r="L183" s="40"/>
      <c r="M183" s="173" t="s">
        <v>3</v>
      </c>
      <c r="N183" s="174" t="s">
        <v>42</v>
      </c>
      <c r="O183" s="73"/>
      <c r="P183" s="175">
        <f>O183*H183</f>
        <v>0</v>
      </c>
      <c r="Q183" s="175">
        <v>0.0001132</v>
      </c>
      <c r="R183" s="175">
        <f>Q183*H183</f>
        <v>0.0020092999999999999</v>
      </c>
      <c r="S183" s="175">
        <v>0</v>
      </c>
      <c r="T183" s="17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77" t="s">
        <v>169</v>
      </c>
      <c r="AT183" s="177" t="s">
        <v>153</v>
      </c>
      <c r="AU183" s="177" t="s">
        <v>81</v>
      </c>
      <c r="AY183" s="20" t="s">
        <v>150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20" t="s">
        <v>79</v>
      </c>
      <c r="BK183" s="178">
        <f>ROUND(I183*H183,2)</f>
        <v>0</v>
      </c>
      <c r="BL183" s="20" t="s">
        <v>169</v>
      </c>
      <c r="BM183" s="177" t="s">
        <v>867</v>
      </c>
    </row>
    <row r="184" s="2" customFormat="1">
      <c r="A184" s="39"/>
      <c r="B184" s="40"/>
      <c r="C184" s="39"/>
      <c r="D184" s="179" t="s">
        <v>159</v>
      </c>
      <c r="E184" s="39"/>
      <c r="F184" s="180" t="s">
        <v>868</v>
      </c>
      <c r="G184" s="39"/>
      <c r="H184" s="39"/>
      <c r="I184" s="181"/>
      <c r="J184" s="39"/>
      <c r="K184" s="39"/>
      <c r="L184" s="40"/>
      <c r="M184" s="182"/>
      <c r="N184" s="183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20" t="s">
        <v>159</v>
      </c>
      <c r="AU184" s="20" t="s">
        <v>81</v>
      </c>
    </row>
    <row r="185" s="2" customFormat="1">
      <c r="A185" s="39"/>
      <c r="B185" s="40"/>
      <c r="C185" s="39"/>
      <c r="D185" s="190" t="s">
        <v>265</v>
      </c>
      <c r="E185" s="39"/>
      <c r="F185" s="191" t="s">
        <v>869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265</v>
      </c>
      <c r="AU185" s="20" t="s">
        <v>81</v>
      </c>
    </row>
    <row r="186" s="2" customFormat="1">
      <c r="A186" s="39"/>
      <c r="B186" s="40"/>
      <c r="C186" s="39"/>
      <c r="D186" s="179" t="s">
        <v>188</v>
      </c>
      <c r="E186" s="39"/>
      <c r="F186" s="184" t="s">
        <v>870</v>
      </c>
      <c r="G186" s="39"/>
      <c r="H186" s="39"/>
      <c r="I186" s="181"/>
      <c r="J186" s="39"/>
      <c r="K186" s="39"/>
      <c r="L186" s="40"/>
      <c r="M186" s="182"/>
      <c r="N186" s="18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188</v>
      </c>
      <c r="AU186" s="20" t="s">
        <v>81</v>
      </c>
    </row>
    <row r="187" s="13" customFormat="1">
      <c r="A187" s="13"/>
      <c r="B187" s="192"/>
      <c r="C187" s="13"/>
      <c r="D187" s="179" t="s">
        <v>267</v>
      </c>
      <c r="E187" s="193" t="s">
        <v>3</v>
      </c>
      <c r="F187" s="194" t="s">
        <v>796</v>
      </c>
      <c r="G187" s="13"/>
      <c r="H187" s="195">
        <v>17.75</v>
      </c>
      <c r="I187" s="196"/>
      <c r="J187" s="13"/>
      <c r="K187" s="13"/>
      <c r="L187" s="192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3" t="s">
        <v>267</v>
      </c>
      <c r="AU187" s="193" t="s">
        <v>81</v>
      </c>
      <c r="AV187" s="13" t="s">
        <v>81</v>
      </c>
      <c r="AW187" s="13" t="s">
        <v>33</v>
      </c>
      <c r="AX187" s="13" t="s">
        <v>79</v>
      </c>
      <c r="AY187" s="193" t="s">
        <v>150</v>
      </c>
    </row>
    <row r="188" s="2" customFormat="1" ht="24.15" customHeight="1">
      <c r="A188" s="39"/>
      <c r="B188" s="165"/>
      <c r="C188" s="166" t="s">
        <v>392</v>
      </c>
      <c r="D188" s="166" t="s">
        <v>153</v>
      </c>
      <c r="E188" s="167" t="s">
        <v>871</v>
      </c>
      <c r="F188" s="168" t="s">
        <v>872</v>
      </c>
      <c r="G188" s="169" t="s">
        <v>317</v>
      </c>
      <c r="H188" s="170">
        <v>17.75</v>
      </c>
      <c r="I188" s="171"/>
      <c r="J188" s="172">
        <f>ROUND(I188*H188,2)</f>
        <v>0</v>
      </c>
      <c r="K188" s="168" t="s">
        <v>262</v>
      </c>
      <c r="L188" s="40"/>
      <c r="M188" s="173" t="s">
        <v>3</v>
      </c>
      <c r="N188" s="174" t="s">
        <v>42</v>
      </c>
      <c r="O188" s="73"/>
      <c r="P188" s="175">
        <f>O188*H188</f>
        <v>0</v>
      </c>
      <c r="Q188" s="175">
        <v>1.6449999999999999E-06</v>
      </c>
      <c r="R188" s="175">
        <f>Q188*H188</f>
        <v>2.9198749999999999E-05</v>
      </c>
      <c r="S188" s="175">
        <v>0</v>
      </c>
      <c r="T188" s="17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77" t="s">
        <v>169</v>
      </c>
      <c r="AT188" s="177" t="s">
        <v>153</v>
      </c>
      <c r="AU188" s="177" t="s">
        <v>81</v>
      </c>
      <c r="AY188" s="20" t="s">
        <v>150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20" t="s">
        <v>79</v>
      </c>
      <c r="BK188" s="178">
        <f>ROUND(I188*H188,2)</f>
        <v>0</v>
      </c>
      <c r="BL188" s="20" t="s">
        <v>169</v>
      </c>
      <c r="BM188" s="177" t="s">
        <v>873</v>
      </c>
    </row>
    <row r="189" s="2" customFormat="1">
      <c r="A189" s="39"/>
      <c r="B189" s="40"/>
      <c r="C189" s="39"/>
      <c r="D189" s="179" t="s">
        <v>159</v>
      </c>
      <c r="E189" s="39"/>
      <c r="F189" s="180" t="s">
        <v>874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159</v>
      </c>
      <c r="AU189" s="20" t="s">
        <v>81</v>
      </c>
    </row>
    <row r="190" s="2" customFormat="1">
      <c r="A190" s="39"/>
      <c r="B190" s="40"/>
      <c r="C190" s="39"/>
      <c r="D190" s="190" t="s">
        <v>265</v>
      </c>
      <c r="E190" s="39"/>
      <c r="F190" s="191" t="s">
        <v>875</v>
      </c>
      <c r="G190" s="39"/>
      <c r="H190" s="39"/>
      <c r="I190" s="181"/>
      <c r="J190" s="39"/>
      <c r="K190" s="39"/>
      <c r="L190" s="40"/>
      <c r="M190" s="182"/>
      <c r="N190" s="183"/>
      <c r="O190" s="73"/>
      <c r="P190" s="73"/>
      <c r="Q190" s="73"/>
      <c r="R190" s="73"/>
      <c r="S190" s="73"/>
      <c r="T190" s="7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20" t="s">
        <v>265</v>
      </c>
      <c r="AU190" s="20" t="s">
        <v>81</v>
      </c>
    </row>
    <row r="191" s="2" customFormat="1">
      <c r="A191" s="39"/>
      <c r="B191" s="40"/>
      <c r="C191" s="39"/>
      <c r="D191" s="179" t="s">
        <v>188</v>
      </c>
      <c r="E191" s="39"/>
      <c r="F191" s="184" t="s">
        <v>876</v>
      </c>
      <c r="G191" s="39"/>
      <c r="H191" s="39"/>
      <c r="I191" s="181"/>
      <c r="J191" s="39"/>
      <c r="K191" s="39"/>
      <c r="L191" s="40"/>
      <c r="M191" s="182"/>
      <c r="N191" s="183"/>
      <c r="O191" s="73"/>
      <c r="P191" s="73"/>
      <c r="Q191" s="73"/>
      <c r="R191" s="73"/>
      <c r="S191" s="73"/>
      <c r="T191" s="74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20" t="s">
        <v>188</v>
      </c>
      <c r="AU191" s="20" t="s">
        <v>81</v>
      </c>
    </row>
    <row r="192" s="13" customFormat="1">
      <c r="A192" s="13"/>
      <c r="B192" s="192"/>
      <c r="C192" s="13"/>
      <c r="D192" s="179" t="s">
        <v>267</v>
      </c>
      <c r="E192" s="193" t="s">
        <v>796</v>
      </c>
      <c r="F192" s="194" t="s">
        <v>798</v>
      </c>
      <c r="G192" s="13"/>
      <c r="H192" s="195">
        <v>17.75</v>
      </c>
      <c r="I192" s="196"/>
      <c r="J192" s="13"/>
      <c r="K192" s="13"/>
      <c r="L192" s="192"/>
      <c r="M192" s="197"/>
      <c r="N192" s="198"/>
      <c r="O192" s="198"/>
      <c r="P192" s="198"/>
      <c r="Q192" s="198"/>
      <c r="R192" s="198"/>
      <c r="S192" s="198"/>
      <c r="T192" s="19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3" t="s">
        <v>267</v>
      </c>
      <c r="AU192" s="193" t="s">
        <v>81</v>
      </c>
      <c r="AV192" s="13" t="s">
        <v>81</v>
      </c>
      <c r="AW192" s="13" t="s">
        <v>33</v>
      </c>
      <c r="AX192" s="13" t="s">
        <v>79</v>
      </c>
      <c r="AY192" s="193" t="s">
        <v>150</v>
      </c>
    </row>
    <row r="193" s="14" customFormat="1">
      <c r="A193" s="14"/>
      <c r="B193" s="200"/>
      <c r="C193" s="14"/>
      <c r="D193" s="179" t="s">
        <v>267</v>
      </c>
      <c r="E193" s="201" t="s">
        <v>3</v>
      </c>
      <c r="F193" s="202" t="s">
        <v>877</v>
      </c>
      <c r="G193" s="14"/>
      <c r="H193" s="201" t="s">
        <v>3</v>
      </c>
      <c r="I193" s="203"/>
      <c r="J193" s="14"/>
      <c r="K193" s="14"/>
      <c r="L193" s="200"/>
      <c r="M193" s="204"/>
      <c r="N193" s="205"/>
      <c r="O193" s="205"/>
      <c r="P193" s="205"/>
      <c r="Q193" s="205"/>
      <c r="R193" s="205"/>
      <c r="S193" s="205"/>
      <c r="T193" s="20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1" t="s">
        <v>267</v>
      </c>
      <c r="AU193" s="201" t="s">
        <v>81</v>
      </c>
      <c r="AV193" s="14" t="s">
        <v>79</v>
      </c>
      <c r="AW193" s="14" t="s">
        <v>33</v>
      </c>
      <c r="AX193" s="14" t="s">
        <v>71</v>
      </c>
      <c r="AY193" s="201" t="s">
        <v>150</v>
      </c>
    </row>
    <row r="194" s="2" customFormat="1" ht="24.15" customHeight="1">
      <c r="A194" s="39"/>
      <c r="B194" s="165"/>
      <c r="C194" s="166" t="s">
        <v>399</v>
      </c>
      <c r="D194" s="166" t="s">
        <v>153</v>
      </c>
      <c r="E194" s="167" t="s">
        <v>521</v>
      </c>
      <c r="F194" s="168" t="s">
        <v>522</v>
      </c>
      <c r="G194" s="169" t="s">
        <v>233</v>
      </c>
      <c r="H194" s="170">
        <v>620.23199999999997</v>
      </c>
      <c r="I194" s="171"/>
      <c r="J194" s="172">
        <f>ROUND(I194*H194,2)</f>
        <v>0</v>
      </c>
      <c r="K194" s="168" t="s">
        <v>262</v>
      </c>
      <c r="L194" s="40"/>
      <c r="M194" s="173" t="s">
        <v>3</v>
      </c>
      <c r="N194" s="174" t="s">
        <v>42</v>
      </c>
      <c r="O194" s="73"/>
      <c r="P194" s="175">
        <f>O194*H194</f>
        <v>0</v>
      </c>
      <c r="Q194" s="175">
        <v>0</v>
      </c>
      <c r="R194" s="175">
        <f>Q194*H194</f>
        <v>0</v>
      </c>
      <c r="S194" s="175">
        <v>0.02</v>
      </c>
      <c r="T194" s="176">
        <f>S194*H194</f>
        <v>12.404640000000001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177" t="s">
        <v>169</v>
      </c>
      <c r="AT194" s="177" t="s">
        <v>153</v>
      </c>
      <c r="AU194" s="177" t="s">
        <v>81</v>
      </c>
      <c r="AY194" s="20" t="s">
        <v>150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20" t="s">
        <v>79</v>
      </c>
      <c r="BK194" s="178">
        <f>ROUND(I194*H194,2)</f>
        <v>0</v>
      </c>
      <c r="BL194" s="20" t="s">
        <v>169</v>
      </c>
      <c r="BM194" s="177" t="s">
        <v>878</v>
      </c>
    </row>
    <row r="195" s="2" customFormat="1">
      <c r="A195" s="39"/>
      <c r="B195" s="40"/>
      <c r="C195" s="39"/>
      <c r="D195" s="179" t="s">
        <v>159</v>
      </c>
      <c r="E195" s="39"/>
      <c r="F195" s="180" t="s">
        <v>524</v>
      </c>
      <c r="G195" s="39"/>
      <c r="H195" s="39"/>
      <c r="I195" s="181"/>
      <c r="J195" s="39"/>
      <c r="K195" s="39"/>
      <c r="L195" s="40"/>
      <c r="M195" s="182"/>
      <c r="N195" s="183"/>
      <c r="O195" s="73"/>
      <c r="P195" s="73"/>
      <c r="Q195" s="73"/>
      <c r="R195" s="73"/>
      <c r="S195" s="73"/>
      <c r="T195" s="7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20" t="s">
        <v>159</v>
      </c>
      <c r="AU195" s="20" t="s">
        <v>81</v>
      </c>
    </row>
    <row r="196" s="2" customFormat="1">
      <c r="A196" s="39"/>
      <c r="B196" s="40"/>
      <c r="C196" s="39"/>
      <c r="D196" s="190" t="s">
        <v>265</v>
      </c>
      <c r="E196" s="39"/>
      <c r="F196" s="191" t="s">
        <v>525</v>
      </c>
      <c r="G196" s="39"/>
      <c r="H196" s="39"/>
      <c r="I196" s="181"/>
      <c r="J196" s="39"/>
      <c r="K196" s="39"/>
      <c r="L196" s="40"/>
      <c r="M196" s="182"/>
      <c r="N196" s="183"/>
      <c r="O196" s="73"/>
      <c r="P196" s="73"/>
      <c r="Q196" s="73"/>
      <c r="R196" s="73"/>
      <c r="S196" s="73"/>
      <c r="T196" s="74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20" t="s">
        <v>265</v>
      </c>
      <c r="AU196" s="20" t="s">
        <v>81</v>
      </c>
    </row>
    <row r="197" s="2" customFormat="1">
      <c r="A197" s="39"/>
      <c r="B197" s="40"/>
      <c r="C197" s="39"/>
      <c r="D197" s="179" t="s">
        <v>188</v>
      </c>
      <c r="E197" s="39"/>
      <c r="F197" s="184" t="s">
        <v>526</v>
      </c>
      <c r="G197" s="39"/>
      <c r="H197" s="39"/>
      <c r="I197" s="181"/>
      <c r="J197" s="39"/>
      <c r="K197" s="39"/>
      <c r="L197" s="40"/>
      <c r="M197" s="182"/>
      <c r="N197" s="183"/>
      <c r="O197" s="73"/>
      <c r="P197" s="73"/>
      <c r="Q197" s="73"/>
      <c r="R197" s="73"/>
      <c r="S197" s="73"/>
      <c r="T197" s="74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20" t="s">
        <v>188</v>
      </c>
      <c r="AU197" s="20" t="s">
        <v>81</v>
      </c>
    </row>
    <row r="198" s="13" customFormat="1">
      <c r="A198" s="13"/>
      <c r="B198" s="192"/>
      <c r="C198" s="13"/>
      <c r="D198" s="179" t="s">
        <v>267</v>
      </c>
      <c r="E198" s="193" t="s">
        <v>3</v>
      </c>
      <c r="F198" s="194" t="s">
        <v>236</v>
      </c>
      <c r="G198" s="13"/>
      <c r="H198" s="195">
        <v>620.23199999999997</v>
      </c>
      <c r="I198" s="196"/>
      <c r="J198" s="13"/>
      <c r="K198" s="13"/>
      <c r="L198" s="192"/>
      <c r="M198" s="197"/>
      <c r="N198" s="198"/>
      <c r="O198" s="198"/>
      <c r="P198" s="198"/>
      <c r="Q198" s="198"/>
      <c r="R198" s="198"/>
      <c r="S198" s="198"/>
      <c r="T198" s="19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3" t="s">
        <v>267</v>
      </c>
      <c r="AU198" s="193" t="s">
        <v>81</v>
      </c>
      <c r="AV198" s="13" t="s">
        <v>81</v>
      </c>
      <c r="AW198" s="13" t="s">
        <v>33</v>
      </c>
      <c r="AX198" s="13" t="s">
        <v>79</v>
      </c>
      <c r="AY198" s="193" t="s">
        <v>150</v>
      </c>
    </row>
    <row r="199" s="2" customFormat="1" ht="24.15" customHeight="1">
      <c r="A199" s="39"/>
      <c r="B199" s="165"/>
      <c r="C199" s="166" t="s">
        <v>405</v>
      </c>
      <c r="D199" s="166" t="s">
        <v>153</v>
      </c>
      <c r="E199" s="167" t="s">
        <v>528</v>
      </c>
      <c r="F199" s="168" t="s">
        <v>529</v>
      </c>
      <c r="G199" s="169" t="s">
        <v>233</v>
      </c>
      <c r="H199" s="170">
        <v>580.64999999999998</v>
      </c>
      <c r="I199" s="171"/>
      <c r="J199" s="172">
        <f>ROUND(I199*H199,2)</f>
        <v>0</v>
      </c>
      <c r="K199" s="168" t="s">
        <v>262</v>
      </c>
      <c r="L199" s="40"/>
      <c r="M199" s="173" t="s">
        <v>3</v>
      </c>
      <c r="N199" s="174" t="s">
        <v>42</v>
      </c>
      <c r="O199" s="73"/>
      <c r="P199" s="175">
        <f>O199*H199</f>
        <v>0</v>
      </c>
      <c r="Q199" s="175">
        <v>0</v>
      </c>
      <c r="R199" s="175">
        <f>Q199*H199</f>
        <v>0</v>
      </c>
      <c r="S199" s="175">
        <v>0.02</v>
      </c>
      <c r="T199" s="176">
        <f>S199*H199</f>
        <v>11.613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77" t="s">
        <v>169</v>
      </c>
      <c r="AT199" s="177" t="s">
        <v>153</v>
      </c>
      <c r="AU199" s="177" t="s">
        <v>81</v>
      </c>
      <c r="AY199" s="20" t="s">
        <v>150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20" t="s">
        <v>79</v>
      </c>
      <c r="BK199" s="178">
        <f>ROUND(I199*H199,2)</f>
        <v>0</v>
      </c>
      <c r="BL199" s="20" t="s">
        <v>169</v>
      </c>
      <c r="BM199" s="177" t="s">
        <v>879</v>
      </c>
    </row>
    <row r="200" s="2" customFormat="1">
      <c r="A200" s="39"/>
      <c r="B200" s="40"/>
      <c r="C200" s="39"/>
      <c r="D200" s="179" t="s">
        <v>159</v>
      </c>
      <c r="E200" s="39"/>
      <c r="F200" s="180" t="s">
        <v>531</v>
      </c>
      <c r="G200" s="39"/>
      <c r="H200" s="39"/>
      <c r="I200" s="181"/>
      <c r="J200" s="39"/>
      <c r="K200" s="39"/>
      <c r="L200" s="40"/>
      <c r="M200" s="182"/>
      <c r="N200" s="183"/>
      <c r="O200" s="73"/>
      <c r="P200" s="73"/>
      <c r="Q200" s="73"/>
      <c r="R200" s="73"/>
      <c r="S200" s="73"/>
      <c r="T200" s="7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20" t="s">
        <v>159</v>
      </c>
      <c r="AU200" s="20" t="s">
        <v>81</v>
      </c>
    </row>
    <row r="201" s="2" customFormat="1">
      <c r="A201" s="39"/>
      <c r="B201" s="40"/>
      <c r="C201" s="39"/>
      <c r="D201" s="190" t="s">
        <v>265</v>
      </c>
      <c r="E201" s="39"/>
      <c r="F201" s="191" t="s">
        <v>532</v>
      </c>
      <c r="G201" s="39"/>
      <c r="H201" s="39"/>
      <c r="I201" s="181"/>
      <c r="J201" s="39"/>
      <c r="K201" s="39"/>
      <c r="L201" s="40"/>
      <c r="M201" s="182"/>
      <c r="N201" s="183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265</v>
      </c>
      <c r="AU201" s="20" t="s">
        <v>81</v>
      </c>
    </row>
    <row r="202" s="13" customFormat="1">
      <c r="A202" s="13"/>
      <c r="B202" s="192"/>
      <c r="C202" s="13"/>
      <c r="D202" s="179" t="s">
        <v>267</v>
      </c>
      <c r="E202" s="193" t="s">
        <v>3</v>
      </c>
      <c r="F202" s="194" t="s">
        <v>219</v>
      </c>
      <c r="G202" s="13"/>
      <c r="H202" s="195">
        <v>580.64999999999998</v>
      </c>
      <c r="I202" s="196"/>
      <c r="J202" s="13"/>
      <c r="K202" s="13"/>
      <c r="L202" s="192"/>
      <c r="M202" s="197"/>
      <c r="N202" s="198"/>
      <c r="O202" s="198"/>
      <c r="P202" s="198"/>
      <c r="Q202" s="198"/>
      <c r="R202" s="198"/>
      <c r="S202" s="198"/>
      <c r="T202" s="19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3" t="s">
        <v>267</v>
      </c>
      <c r="AU202" s="193" t="s">
        <v>81</v>
      </c>
      <c r="AV202" s="13" t="s">
        <v>81</v>
      </c>
      <c r="AW202" s="13" t="s">
        <v>33</v>
      </c>
      <c r="AX202" s="13" t="s">
        <v>79</v>
      </c>
      <c r="AY202" s="193" t="s">
        <v>150</v>
      </c>
    </row>
    <row r="203" s="12" customFormat="1" ht="22.8" customHeight="1">
      <c r="A203" s="12"/>
      <c r="B203" s="152"/>
      <c r="C203" s="12"/>
      <c r="D203" s="153" t="s">
        <v>70</v>
      </c>
      <c r="E203" s="163" t="s">
        <v>533</v>
      </c>
      <c r="F203" s="163" t="s">
        <v>534</v>
      </c>
      <c r="G203" s="12"/>
      <c r="H203" s="12"/>
      <c r="I203" s="155"/>
      <c r="J203" s="164">
        <f>BK203</f>
        <v>0</v>
      </c>
      <c r="K203" s="12"/>
      <c r="L203" s="152"/>
      <c r="M203" s="157"/>
      <c r="N203" s="158"/>
      <c r="O203" s="158"/>
      <c r="P203" s="159">
        <f>SUM(P204:P206)</f>
        <v>0</v>
      </c>
      <c r="Q203" s="158"/>
      <c r="R203" s="159">
        <f>SUM(R204:R206)</f>
        <v>0</v>
      </c>
      <c r="S203" s="158"/>
      <c r="T203" s="160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3" t="s">
        <v>79</v>
      </c>
      <c r="AT203" s="161" t="s">
        <v>70</v>
      </c>
      <c r="AU203" s="161" t="s">
        <v>79</v>
      </c>
      <c r="AY203" s="153" t="s">
        <v>150</v>
      </c>
      <c r="BK203" s="162">
        <f>SUM(BK204:BK206)</f>
        <v>0</v>
      </c>
    </row>
    <row r="204" s="2" customFormat="1" ht="33" customHeight="1">
      <c r="A204" s="39"/>
      <c r="B204" s="165"/>
      <c r="C204" s="166" t="s">
        <v>415</v>
      </c>
      <c r="D204" s="166" t="s">
        <v>153</v>
      </c>
      <c r="E204" s="167" t="s">
        <v>536</v>
      </c>
      <c r="F204" s="168" t="s">
        <v>537</v>
      </c>
      <c r="G204" s="169" t="s">
        <v>538</v>
      </c>
      <c r="H204" s="170">
        <v>254.72200000000001</v>
      </c>
      <c r="I204" s="171"/>
      <c r="J204" s="172">
        <f>ROUND(I204*H204,2)</f>
        <v>0</v>
      </c>
      <c r="K204" s="168" t="s">
        <v>262</v>
      </c>
      <c r="L204" s="40"/>
      <c r="M204" s="173" t="s">
        <v>3</v>
      </c>
      <c r="N204" s="174" t="s">
        <v>42</v>
      </c>
      <c r="O204" s="73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177" t="s">
        <v>169</v>
      </c>
      <c r="AT204" s="177" t="s">
        <v>153</v>
      </c>
      <c r="AU204" s="177" t="s">
        <v>81</v>
      </c>
      <c r="AY204" s="20" t="s">
        <v>150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20" t="s">
        <v>79</v>
      </c>
      <c r="BK204" s="178">
        <f>ROUND(I204*H204,2)</f>
        <v>0</v>
      </c>
      <c r="BL204" s="20" t="s">
        <v>169</v>
      </c>
      <c r="BM204" s="177" t="s">
        <v>880</v>
      </c>
    </row>
    <row r="205" s="2" customFormat="1">
      <c r="A205" s="39"/>
      <c r="B205" s="40"/>
      <c r="C205" s="39"/>
      <c r="D205" s="179" t="s">
        <v>159</v>
      </c>
      <c r="E205" s="39"/>
      <c r="F205" s="180" t="s">
        <v>540</v>
      </c>
      <c r="G205" s="39"/>
      <c r="H205" s="39"/>
      <c r="I205" s="181"/>
      <c r="J205" s="39"/>
      <c r="K205" s="39"/>
      <c r="L205" s="40"/>
      <c r="M205" s="182"/>
      <c r="N205" s="183"/>
      <c r="O205" s="73"/>
      <c r="P205" s="73"/>
      <c r="Q205" s="73"/>
      <c r="R205" s="73"/>
      <c r="S205" s="73"/>
      <c r="T205" s="7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20" t="s">
        <v>159</v>
      </c>
      <c r="AU205" s="20" t="s">
        <v>81</v>
      </c>
    </row>
    <row r="206" s="2" customFormat="1">
      <c r="A206" s="39"/>
      <c r="B206" s="40"/>
      <c r="C206" s="39"/>
      <c r="D206" s="190" t="s">
        <v>265</v>
      </c>
      <c r="E206" s="39"/>
      <c r="F206" s="191" t="s">
        <v>541</v>
      </c>
      <c r="G206" s="39"/>
      <c r="H206" s="39"/>
      <c r="I206" s="181"/>
      <c r="J206" s="39"/>
      <c r="K206" s="39"/>
      <c r="L206" s="40"/>
      <c r="M206" s="182"/>
      <c r="N206" s="183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20" t="s">
        <v>265</v>
      </c>
      <c r="AU206" s="20" t="s">
        <v>81</v>
      </c>
    </row>
    <row r="207" s="12" customFormat="1" ht="25.92" customHeight="1">
      <c r="A207" s="12"/>
      <c r="B207" s="152"/>
      <c r="C207" s="12"/>
      <c r="D207" s="153" t="s">
        <v>70</v>
      </c>
      <c r="E207" s="154" t="s">
        <v>372</v>
      </c>
      <c r="F207" s="154" t="s">
        <v>881</v>
      </c>
      <c r="G207" s="12"/>
      <c r="H207" s="12"/>
      <c r="I207" s="155"/>
      <c r="J207" s="156">
        <f>BK207</f>
        <v>0</v>
      </c>
      <c r="K207" s="12"/>
      <c r="L207" s="152"/>
      <c r="M207" s="157"/>
      <c r="N207" s="158"/>
      <c r="O207" s="158"/>
      <c r="P207" s="159">
        <f>P208</f>
        <v>0</v>
      </c>
      <c r="Q207" s="158"/>
      <c r="R207" s="159">
        <f>R208</f>
        <v>3.8001299999999998</v>
      </c>
      <c r="S207" s="158"/>
      <c r="T207" s="160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3" t="s">
        <v>165</v>
      </c>
      <c r="AT207" s="161" t="s">
        <v>70</v>
      </c>
      <c r="AU207" s="161" t="s">
        <v>71</v>
      </c>
      <c r="AY207" s="153" t="s">
        <v>150</v>
      </c>
      <c r="BK207" s="162">
        <f>BK208</f>
        <v>0</v>
      </c>
    </row>
    <row r="208" s="12" customFormat="1" ht="22.8" customHeight="1">
      <c r="A208" s="12"/>
      <c r="B208" s="152"/>
      <c r="C208" s="12"/>
      <c r="D208" s="153" t="s">
        <v>70</v>
      </c>
      <c r="E208" s="163" t="s">
        <v>882</v>
      </c>
      <c r="F208" s="163" t="s">
        <v>883</v>
      </c>
      <c r="G208" s="12"/>
      <c r="H208" s="12"/>
      <c r="I208" s="155"/>
      <c r="J208" s="164">
        <f>BK208</f>
        <v>0</v>
      </c>
      <c r="K208" s="12"/>
      <c r="L208" s="152"/>
      <c r="M208" s="157"/>
      <c r="N208" s="158"/>
      <c r="O208" s="158"/>
      <c r="P208" s="159">
        <f>SUM(P209:P222)</f>
        <v>0</v>
      </c>
      <c r="Q208" s="158"/>
      <c r="R208" s="159">
        <f>SUM(R209:R222)</f>
        <v>3.8001299999999998</v>
      </c>
      <c r="S208" s="158"/>
      <c r="T208" s="160">
        <f>SUM(T209:T222)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3" t="s">
        <v>165</v>
      </c>
      <c r="AT208" s="161" t="s">
        <v>70</v>
      </c>
      <c r="AU208" s="161" t="s">
        <v>79</v>
      </c>
      <c r="AY208" s="153" t="s">
        <v>150</v>
      </c>
      <c r="BK208" s="162">
        <f>SUM(BK209:BK222)</f>
        <v>0</v>
      </c>
    </row>
    <row r="209" s="2" customFormat="1" ht="33" customHeight="1">
      <c r="A209" s="39"/>
      <c r="B209" s="165"/>
      <c r="C209" s="166" t="s">
        <v>424</v>
      </c>
      <c r="D209" s="166" t="s">
        <v>153</v>
      </c>
      <c r="E209" s="167" t="s">
        <v>884</v>
      </c>
      <c r="F209" s="168" t="s">
        <v>885</v>
      </c>
      <c r="G209" s="169" t="s">
        <v>317</v>
      </c>
      <c r="H209" s="170">
        <v>21</v>
      </c>
      <c r="I209" s="171"/>
      <c r="J209" s="172">
        <f>ROUND(I209*H209,2)</f>
        <v>0</v>
      </c>
      <c r="K209" s="168" t="s">
        <v>262</v>
      </c>
      <c r="L209" s="40"/>
      <c r="M209" s="173" t="s">
        <v>3</v>
      </c>
      <c r="N209" s="174" t="s">
        <v>42</v>
      </c>
      <c r="O209" s="73"/>
      <c r="P209" s="175">
        <f>O209*H209</f>
        <v>0</v>
      </c>
      <c r="Q209" s="175">
        <v>0</v>
      </c>
      <c r="R209" s="175">
        <f>Q209*H209</f>
        <v>0</v>
      </c>
      <c r="S209" s="175">
        <v>0</v>
      </c>
      <c r="T209" s="17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77" t="s">
        <v>886</v>
      </c>
      <c r="AT209" s="177" t="s">
        <v>153</v>
      </c>
      <c r="AU209" s="177" t="s">
        <v>81</v>
      </c>
      <c r="AY209" s="20" t="s">
        <v>150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20" t="s">
        <v>79</v>
      </c>
      <c r="BK209" s="178">
        <f>ROUND(I209*H209,2)</f>
        <v>0</v>
      </c>
      <c r="BL209" s="20" t="s">
        <v>886</v>
      </c>
      <c r="BM209" s="177" t="s">
        <v>887</v>
      </c>
    </row>
    <row r="210" s="2" customFormat="1">
      <c r="A210" s="39"/>
      <c r="B210" s="40"/>
      <c r="C210" s="39"/>
      <c r="D210" s="179" t="s">
        <v>159</v>
      </c>
      <c r="E210" s="39"/>
      <c r="F210" s="180" t="s">
        <v>888</v>
      </c>
      <c r="G210" s="39"/>
      <c r="H210" s="39"/>
      <c r="I210" s="181"/>
      <c r="J210" s="39"/>
      <c r="K210" s="39"/>
      <c r="L210" s="40"/>
      <c r="M210" s="182"/>
      <c r="N210" s="183"/>
      <c r="O210" s="73"/>
      <c r="P210" s="73"/>
      <c r="Q210" s="73"/>
      <c r="R210" s="73"/>
      <c r="S210" s="73"/>
      <c r="T210" s="7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20" t="s">
        <v>159</v>
      </c>
      <c r="AU210" s="20" t="s">
        <v>81</v>
      </c>
    </row>
    <row r="211" s="2" customFormat="1">
      <c r="A211" s="39"/>
      <c r="B211" s="40"/>
      <c r="C211" s="39"/>
      <c r="D211" s="190" t="s">
        <v>265</v>
      </c>
      <c r="E211" s="39"/>
      <c r="F211" s="191" t="s">
        <v>889</v>
      </c>
      <c r="G211" s="39"/>
      <c r="H211" s="39"/>
      <c r="I211" s="181"/>
      <c r="J211" s="39"/>
      <c r="K211" s="39"/>
      <c r="L211" s="40"/>
      <c r="M211" s="182"/>
      <c r="N211" s="183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265</v>
      </c>
      <c r="AU211" s="20" t="s">
        <v>81</v>
      </c>
    </row>
    <row r="212" s="13" customFormat="1">
      <c r="A212" s="13"/>
      <c r="B212" s="192"/>
      <c r="C212" s="13"/>
      <c r="D212" s="179" t="s">
        <v>267</v>
      </c>
      <c r="E212" s="193" t="s">
        <v>890</v>
      </c>
      <c r="F212" s="194" t="s">
        <v>891</v>
      </c>
      <c r="G212" s="13"/>
      <c r="H212" s="195">
        <v>21</v>
      </c>
      <c r="I212" s="196"/>
      <c r="J212" s="13"/>
      <c r="K212" s="13"/>
      <c r="L212" s="192"/>
      <c r="M212" s="197"/>
      <c r="N212" s="198"/>
      <c r="O212" s="198"/>
      <c r="P212" s="198"/>
      <c r="Q212" s="198"/>
      <c r="R212" s="198"/>
      <c r="S212" s="198"/>
      <c r="T212" s="19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3" t="s">
        <v>267</v>
      </c>
      <c r="AU212" s="193" t="s">
        <v>81</v>
      </c>
      <c r="AV212" s="13" t="s">
        <v>81</v>
      </c>
      <c r="AW212" s="13" t="s">
        <v>33</v>
      </c>
      <c r="AX212" s="13" t="s">
        <v>79</v>
      </c>
      <c r="AY212" s="193" t="s">
        <v>150</v>
      </c>
    </row>
    <row r="213" s="2" customFormat="1" ht="33" customHeight="1">
      <c r="A213" s="39"/>
      <c r="B213" s="165"/>
      <c r="C213" s="166" t="s">
        <v>433</v>
      </c>
      <c r="D213" s="166" t="s">
        <v>153</v>
      </c>
      <c r="E213" s="167" t="s">
        <v>892</v>
      </c>
      <c r="F213" s="168" t="s">
        <v>893</v>
      </c>
      <c r="G213" s="169" t="s">
        <v>317</v>
      </c>
      <c r="H213" s="170">
        <v>21</v>
      </c>
      <c r="I213" s="171"/>
      <c r="J213" s="172">
        <f>ROUND(I213*H213,2)</f>
        <v>0</v>
      </c>
      <c r="K213" s="168" t="s">
        <v>262</v>
      </c>
      <c r="L213" s="40"/>
      <c r="M213" s="173" t="s">
        <v>3</v>
      </c>
      <c r="N213" s="174" t="s">
        <v>42</v>
      </c>
      <c r="O213" s="73"/>
      <c r="P213" s="175">
        <f>O213*H213</f>
        <v>0</v>
      </c>
      <c r="Q213" s="175">
        <v>0.17999999999999999</v>
      </c>
      <c r="R213" s="175">
        <f>Q213*H213</f>
        <v>3.7799999999999998</v>
      </c>
      <c r="S213" s="175">
        <v>0</v>
      </c>
      <c r="T213" s="17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77" t="s">
        <v>886</v>
      </c>
      <c r="AT213" s="177" t="s">
        <v>153</v>
      </c>
      <c r="AU213" s="177" t="s">
        <v>81</v>
      </c>
      <c r="AY213" s="20" t="s">
        <v>150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20" t="s">
        <v>79</v>
      </c>
      <c r="BK213" s="178">
        <f>ROUND(I213*H213,2)</f>
        <v>0</v>
      </c>
      <c r="BL213" s="20" t="s">
        <v>886</v>
      </c>
      <c r="BM213" s="177" t="s">
        <v>894</v>
      </c>
    </row>
    <row r="214" s="2" customFormat="1">
      <c r="A214" s="39"/>
      <c r="B214" s="40"/>
      <c r="C214" s="39"/>
      <c r="D214" s="179" t="s">
        <v>159</v>
      </c>
      <c r="E214" s="39"/>
      <c r="F214" s="180" t="s">
        <v>895</v>
      </c>
      <c r="G214" s="39"/>
      <c r="H214" s="39"/>
      <c r="I214" s="181"/>
      <c r="J214" s="39"/>
      <c r="K214" s="39"/>
      <c r="L214" s="40"/>
      <c r="M214" s="182"/>
      <c r="N214" s="18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159</v>
      </c>
      <c r="AU214" s="20" t="s">
        <v>81</v>
      </c>
    </row>
    <row r="215" s="2" customFormat="1">
      <c r="A215" s="39"/>
      <c r="B215" s="40"/>
      <c r="C215" s="39"/>
      <c r="D215" s="190" t="s">
        <v>265</v>
      </c>
      <c r="E215" s="39"/>
      <c r="F215" s="191" t="s">
        <v>896</v>
      </c>
      <c r="G215" s="39"/>
      <c r="H215" s="39"/>
      <c r="I215" s="181"/>
      <c r="J215" s="39"/>
      <c r="K215" s="39"/>
      <c r="L215" s="40"/>
      <c r="M215" s="182"/>
      <c r="N215" s="183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265</v>
      </c>
      <c r="AU215" s="20" t="s">
        <v>81</v>
      </c>
    </row>
    <row r="216" s="13" customFormat="1">
      <c r="A216" s="13"/>
      <c r="B216" s="192"/>
      <c r="C216" s="13"/>
      <c r="D216" s="179" t="s">
        <v>267</v>
      </c>
      <c r="E216" s="193" t="s">
        <v>3</v>
      </c>
      <c r="F216" s="194" t="s">
        <v>891</v>
      </c>
      <c r="G216" s="13"/>
      <c r="H216" s="195">
        <v>21</v>
      </c>
      <c r="I216" s="196"/>
      <c r="J216" s="13"/>
      <c r="K216" s="13"/>
      <c r="L216" s="192"/>
      <c r="M216" s="197"/>
      <c r="N216" s="198"/>
      <c r="O216" s="198"/>
      <c r="P216" s="198"/>
      <c r="Q216" s="198"/>
      <c r="R216" s="198"/>
      <c r="S216" s="198"/>
      <c r="T216" s="19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3" t="s">
        <v>267</v>
      </c>
      <c r="AU216" s="193" t="s">
        <v>81</v>
      </c>
      <c r="AV216" s="13" t="s">
        <v>81</v>
      </c>
      <c r="AW216" s="13" t="s">
        <v>33</v>
      </c>
      <c r="AX216" s="13" t="s">
        <v>79</v>
      </c>
      <c r="AY216" s="193" t="s">
        <v>150</v>
      </c>
    </row>
    <row r="217" s="2" customFormat="1" ht="24.15" customHeight="1">
      <c r="A217" s="39"/>
      <c r="B217" s="165"/>
      <c r="C217" s="207" t="s">
        <v>442</v>
      </c>
      <c r="D217" s="207" t="s">
        <v>372</v>
      </c>
      <c r="E217" s="208" t="s">
        <v>897</v>
      </c>
      <c r="F217" s="209" t="s">
        <v>898</v>
      </c>
      <c r="G217" s="210" t="s">
        <v>317</v>
      </c>
      <c r="H217" s="211">
        <v>13.5</v>
      </c>
      <c r="I217" s="212"/>
      <c r="J217" s="213">
        <f>ROUND(I217*H217,2)</f>
        <v>0</v>
      </c>
      <c r="K217" s="209" t="s">
        <v>262</v>
      </c>
      <c r="L217" s="214"/>
      <c r="M217" s="215" t="s">
        <v>3</v>
      </c>
      <c r="N217" s="216" t="s">
        <v>42</v>
      </c>
      <c r="O217" s="73"/>
      <c r="P217" s="175">
        <f>O217*H217</f>
        <v>0</v>
      </c>
      <c r="Q217" s="175">
        <v>0.00077999999999999999</v>
      </c>
      <c r="R217" s="175">
        <f>Q217*H217</f>
        <v>0.010529999999999999</v>
      </c>
      <c r="S217" s="175">
        <v>0</v>
      </c>
      <c r="T217" s="17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177" t="s">
        <v>899</v>
      </c>
      <c r="AT217" s="177" t="s">
        <v>372</v>
      </c>
      <c r="AU217" s="177" t="s">
        <v>81</v>
      </c>
      <c r="AY217" s="20" t="s">
        <v>150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20" t="s">
        <v>79</v>
      </c>
      <c r="BK217" s="178">
        <f>ROUND(I217*H217,2)</f>
        <v>0</v>
      </c>
      <c r="BL217" s="20" t="s">
        <v>899</v>
      </c>
      <c r="BM217" s="177" t="s">
        <v>900</v>
      </c>
    </row>
    <row r="218" s="2" customFormat="1">
      <c r="A218" s="39"/>
      <c r="B218" s="40"/>
      <c r="C218" s="39"/>
      <c r="D218" s="179" t="s">
        <v>159</v>
      </c>
      <c r="E218" s="39"/>
      <c r="F218" s="180" t="s">
        <v>898</v>
      </c>
      <c r="G218" s="39"/>
      <c r="H218" s="39"/>
      <c r="I218" s="181"/>
      <c r="J218" s="39"/>
      <c r="K218" s="39"/>
      <c r="L218" s="40"/>
      <c r="M218" s="182"/>
      <c r="N218" s="183"/>
      <c r="O218" s="73"/>
      <c r="P218" s="73"/>
      <c r="Q218" s="73"/>
      <c r="R218" s="73"/>
      <c r="S218" s="73"/>
      <c r="T218" s="74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20" t="s">
        <v>159</v>
      </c>
      <c r="AU218" s="20" t="s">
        <v>81</v>
      </c>
    </row>
    <row r="219" s="13" customFormat="1">
      <c r="A219" s="13"/>
      <c r="B219" s="192"/>
      <c r="C219" s="13"/>
      <c r="D219" s="179" t="s">
        <v>267</v>
      </c>
      <c r="E219" s="193" t="s">
        <v>3</v>
      </c>
      <c r="F219" s="194" t="s">
        <v>901</v>
      </c>
      <c r="G219" s="13"/>
      <c r="H219" s="195">
        <v>13.5</v>
      </c>
      <c r="I219" s="196"/>
      <c r="J219" s="13"/>
      <c r="K219" s="13"/>
      <c r="L219" s="192"/>
      <c r="M219" s="197"/>
      <c r="N219" s="198"/>
      <c r="O219" s="198"/>
      <c r="P219" s="198"/>
      <c r="Q219" s="198"/>
      <c r="R219" s="198"/>
      <c r="S219" s="198"/>
      <c r="T219" s="19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3" t="s">
        <v>267</v>
      </c>
      <c r="AU219" s="193" t="s">
        <v>81</v>
      </c>
      <c r="AV219" s="13" t="s">
        <v>81</v>
      </c>
      <c r="AW219" s="13" t="s">
        <v>33</v>
      </c>
      <c r="AX219" s="13" t="s">
        <v>79</v>
      </c>
      <c r="AY219" s="193" t="s">
        <v>150</v>
      </c>
    </row>
    <row r="220" s="2" customFormat="1" ht="24.15" customHeight="1">
      <c r="A220" s="39"/>
      <c r="B220" s="165"/>
      <c r="C220" s="207" t="s">
        <v>450</v>
      </c>
      <c r="D220" s="207" t="s">
        <v>372</v>
      </c>
      <c r="E220" s="208" t="s">
        <v>902</v>
      </c>
      <c r="F220" s="209" t="s">
        <v>903</v>
      </c>
      <c r="G220" s="210" t="s">
        <v>317</v>
      </c>
      <c r="H220" s="211">
        <v>7.5</v>
      </c>
      <c r="I220" s="212"/>
      <c r="J220" s="213">
        <f>ROUND(I220*H220,2)</f>
        <v>0</v>
      </c>
      <c r="K220" s="209" t="s">
        <v>262</v>
      </c>
      <c r="L220" s="214"/>
      <c r="M220" s="215" t="s">
        <v>3</v>
      </c>
      <c r="N220" s="216" t="s">
        <v>42</v>
      </c>
      <c r="O220" s="73"/>
      <c r="P220" s="175">
        <f>O220*H220</f>
        <v>0</v>
      </c>
      <c r="Q220" s="175">
        <v>0.0012800000000000001</v>
      </c>
      <c r="R220" s="175">
        <f>Q220*H220</f>
        <v>0.0096000000000000009</v>
      </c>
      <c r="S220" s="175">
        <v>0</v>
      </c>
      <c r="T220" s="17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177" t="s">
        <v>899</v>
      </c>
      <c r="AT220" s="177" t="s">
        <v>372</v>
      </c>
      <c r="AU220" s="177" t="s">
        <v>81</v>
      </c>
      <c r="AY220" s="20" t="s">
        <v>150</v>
      </c>
      <c r="BE220" s="178">
        <f>IF(N220="základní",J220,0)</f>
        <v>0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20" t="s">
        <v>79</v>
      </c>
      <c r="BK220" s="178">
        <f>ROUND(I220*H220,2)</f>
        <v>0</v>
      </c>
      <c r="BL220" s="20" t="s">
        <v>899</v>
      </c>
      <c r="BM220" s="177" t="s">
        <v>904</v>
      </c>
    </row>
    <row r="221" s="2" customFormat="1">
      <c r="A221" s="39"/>
      <c r="B221" s="40"/>
      <c r="C221" s="39"/>
      <c r="D221" s="179" t="s">
        <v>159</v>
      </c>
      <c r="E221" s="39"/>
      <c r="F221" s="180" t="s">
        <v>903</v>
      </c>
      <c r="G221" s="39"/>
      <c r="H221" s="39"/>
      <c r="I221" s="181"/>
      <c r="J221" s="39"/>
      <c r="K221" s="39"/>
      <c r="L221" s="40"/>
      <c r="M221" s="182"/>
      <c r="N221" s="183"/>
      <c r="O221" s="73"/>
      <c r="P221" s="73"/>
      <c r="Q221" s="73"/>
      <c r="R221" s="73"/>
      <c r="S221" s="73"/>
      <c r="T221" s="74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20" t="s">
        <v>159</v>
      </c>
      <c r="AU221" s="20" t="s">
        <v>81</v>
      </c>
    </row>
    <row r="222" s="13" customFormat="1">
      <c r="A222" s="13"/>
      <c r="B222" s="192"/>
      <c r="C222" s="13"/>
      <c r="D222" s="179" t="s">
        <v>267</v>
      </c>
      <c r="E222" s="193" t="s">
        <v>3</v>
      </c>
      <c r="F222" s="194" t="s">
        <v>905</v>
      </c>
      <c r="G222" s="13"/>
      <c r="H222" s="195">
        <v>7.5</v>
      </c>
      <c r="I222" s="196"/>
      <c r="J222" s="13"/>
      <c r="K222" s="13"/>
      <c r="L222" s="192"/>
      <c r="M222" s="217"/>
      <c r="N222" s="218"/>
      <c r="O222" s="218"/>
      <c r="P222" s="218"/>
      <c r="Q222" s="218"/>
      <c r="R222" s="218"/>
      <c r="S222" s="218"/>
      <c r="T222" s="21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3" t="s">
        <v>267</v>
      </c>
      <c r="AU222" s="193" t="s">
        <v>81</v>
      </c>
      <c r="AV222" s="13" t="s">
        <v>81</v>
      </c>
      <c r="AW222" s="13" t="s">
        <v>33</v>
      </c>
      <c r="AX222" s="13" t="s">
        <v>79</v>
      </c>
      <c r="AY222" s="193" t="s">
        <v>150</v>
      </c>
    </row>
    <row r="223" s="2" customFormat="1" ht="6.96" customHeight="1">
      <c r="A223" s="39"/>
      <c r="B223" s="56"/>
      <c r="C223" s="57"/>
      <c r="D223" s="57"/>
      <c r="E223" s="57"/>
      <c r="F223" s="57"/>
      <c r="G223" s="57"/>
      <c r="H223" s="57"/>
      <c r="I223" s="57"/>
      <c r="J223" s="57"/>
      <c r="K223" s="57"/>
      <c r="L223" s="40"/>
      <c r="M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</row>
  </sheetData>
  <autoFilter ref="C86:K22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121151124"/>
    <hyperlink ref="F97" r:id="rId2" display="https://podminky.urs.cz/item/CS_URS_2024_01/122252206"/>
    <hyperlink ref="F102" r:id="rId3" display="https://podminky.urs.cz/item/CS_URS_2024_01/132151102"/>
    <hyperlink ref="F106" r:id="rId4" display="https://podminky.urs.cz/item/CS_URS_2024_01/181152302"/>
    <hyperlink ref="F111" r:id="rId5" display="https://podminky.urs.cz/item/CS_URS_2024_01/181451122"/>
    <hyperlink ref="F128" r:id="rId6" display="https://podminky.urs.cz/item/CS_URS_2024_01/212751104"/>
    <hyperlink ref="F133" r:id="rId7" display="https://podminky.urs.cz/item/CS_URS_2024_01/561081111"/>
    <hyperlink ref="F141" r:id="rId8" display="https://podminky.urs.cz/item/CS_URS_2024_01/564851111"/>
    <hyperlink ref="F147" r:id="rId9" display="https://podminky.urs.cz/item/CS_URS_2024_01/564861111"/>
    <hyperlink ref="F153" r:id="rId10" display="https://podminky.urs.cz/item/CS_URS_2024_01/565155121"/>
    <hyperlink ref="F158" r:id="rId11" display="https://podminky.urs.cz/item/CS_URS_2024_01/573211108"/>
    <hyperlink ref="F167" r:id="rId12" display="https://podminky.urs.cz/item/CS_URS_2024_01/577134111"/>
    <hyperlink ref="F173" r:id="rId13" display="https://podminky.urs.cz/item/CS_URS_2024_01/912211111"/>
    <hyperlink ref="F180" r:id="rId14" display="https://podminky.urs.cz/item/CS_URS_2024_01/919112213"/>
    <hyperlink ref="F185" r:id="rId15" display="https://podminky.urs.cz/item/CS_URS_2024_01/919122112"/>
    <hyperlink ref="F190" r:id="rId16" display="https://podminky.urs.cz/item/CS_URS_2024_01/919735112"/>
    <hyperlink ref="F196" r:id="rId17" display="https://podminky.urs.cz/item/CS_URS_2024_01/938909111"/>
    <hyperlink ref="F201" r:id="rId18" display="https://podminky.urs.cz/item/CS_URS_2024_01/938909311"/>
    <hyperlink ref="F206" r:id="rId19" display="https://podminky.urs.cz/item/CS_URS_2024_01/998225111"/>
    <hyperlink ref="F211" r:id="rId20" display="https://podminky.urs.cz/item/CS_URS_2024_01/460171181"/>
    <hyperlink ref="F215" r:id="rId21" display="https://podminky.urs.cz/item/CS_URS_2024_01/4607421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  <c r="AZ2" s="189" t="s">
        <v>906</v>
      </c>
      <c r="BA2" s="189" t="s">
        <v>3</v>
      </c>
      <c r="BB2" s="189" t="s">
        <v>3</v>
      </c>
      <c r="BC2" s="189" t="s">
        <v>907</v>
      </c>
      <c r="BD2" s="189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  <c r="AZ3" s="189" t="s">
        <v>908</v>
      </c>
      <c r="BA3" s="189" t="s">
        <v>3</v>
      </c>
      <c r="BB3" s="189" t="s">
        <v>3</v>
      </c>
      <c r="BC3" s="189" t="s">
        <v>909</v>
      </c>
      <c r="BD3" s="189" t="s">
        <v>81</v>
      </c>
    </row>
    <row r="4" s="1" customFormat="1" ht="24.96" customHeight="1">
      <c r="B4" s="23"/>
      <c r="D4" s="24" t="s">
        <v>122</v>
      </c>
      <c r="L4" s="23"/>
      <c r="M4" s="115" t="s">
        <v>11</v>
      </c>
      <c r="AT4" s="20" t="s">
        <v>4</v>
      </c>
      <c r="AZ4" s="189" t="s">
        <v>239</v>
      </c>
      <c r="BA4" s="189" t="s">
        <v>3</v>
      </c>
      <c r="BB4" s="189" t="s">
        <v>3</v>
      </c>
      <c r="BC4" s="189" t="s">
        <v>910</v>
      </c>
      <c r="BD4" s="189" t="s">
        <v>81</v>
      </c>
    </row>
    <row r="5" s="1" customFormat="1" ht="6.96" customHeight="1">
      <c r="B5" s="23"/>
      <c r="L5" s="23"/>
      <c r="AZ5" s="189" t="s">
        <v>244</v>
      </c>
      <c r="BA5" s="189" t="s">
        <v>3</v>
      </c>
      <c r="BB5" s="189" t="s">
        <v>3</v>
      </c>
      <c r="BC5" s="189" t="s">
        <v>911</v>
      </c>
      <c r="BD5" s="189" t="s">
        <v>81</v>
      </c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Chodeč u Mělníka - polní cesty VC9A, VC9B a LBK 47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123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912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2. 11. 2021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32</v>
      </c>
      <c r="F24" s="39"/>
      <c r="G24" s="39"/>
      <c r="H24" s="39"/>
      <c r="I24" s="33" t="s">
        <v>28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ROUND(J86,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ROUND((SUM(BE86:BE203)),  2)</f>
        <v>0</v>
      </c>
      <c r="G33" s="39"/>
      <c r="H33" s="39"/>
      <c r="I33" s="124">
        <v>0.20999999999999999</v>
      </c>
      <c r="J33" s="123">
        <f>ROUND(((SUM(BE86:BE203))*I33),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ROUND((SUM(BF86:BF203)),  2)</f>
        <v>0</v>
      </c>
      <c r="G34" s="39"/>
      <c r="H34" s="39"/>
      <c r="I34" s="124">
        <v>0.12</v>
      </c>
      <c r="J34" s="123">
        <f>ROUND(((SUM(BF86:BF203))*I34),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ROUND((SUM(BG86:BG203)),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ROUND((SUM(BH86:BH203)),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ROUND((SUM(BI86:BI203)),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125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Chodeč u Mělníka - polní cesty VC9A, VC9B a LBK 47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123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823/21-7 - SO 301 Odvodnění VC9A (část obec)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Chodeč u Mělníka</v>
      </c>
      <c r="G52" s="39"/>
      <c r="H52" s="39"/>
      <c r="I52" s="33" t="s">
        <v>23</v>
      </c>
      <c r="J52" s="65" t="str">
        <f>IF(J12="","",J12)</f>
        <v>2. 11. 2021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SPÚ Mělník</v>
      </c>
      <c r="G54" s="39"/>
      <c r="H54" s="39"/>
      <c r="I54" s="33" t="s">
        <v>31</v>
      </c>
      <c r="J54" s="37" t="str">
        <f>E21</f>
        <v>NDCon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NDCon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126</v>
      </c>
      <c r="D57" s="125"/>
      <c r="E57" s="125"/>
      <c r="F57" s="125"/>
      <c r="G57" s="125"/>
      <c r="H57" s="125"/>
      <c r="I57" s="125"/>
      <c r="J57" s="132" t="s">
        <v>127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J86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128</v>
      </c>
    </row>
    <row r="60" s="9" customFormat="1" ht="24.96" customHeight="1">
      <c r="A60" s="9"/>
      <c r="B60" s="134"/>
      <c r="C60" s="9"/>
      <c r="D60" s="135" t="s">
        <v>249</v>
      </c>
      <c r="E60" s="136"/>
      <c r="F60" s="136"/>
      <c r="G60" s="136"/>
      <c r="H60" s="136"/>
      <c r="I60" s="136"/>
      <c r="J60" s="137">
        <f>J87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250</v>
      </c>
      <c r="E61" s="140"/>
      <c r="F61" s="140"/>
      <c r="G61" s="140"/>
      <c r="H61" s="140"/>
      <c r="I61" s="140"/>
      <c r="J61" s="141">
        <f>J88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252</v>
      </c>
      <c r="E62" s="140"/>
      <c r="F62" s="140"/>
      <c r="G62" s="140"/>
      <c r="H62" s="140"/>
      <c r="I62" s="140"/>
      <c r="J62" s="141">
        <f>J122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913</v>
      </c>
      <c r="E63" s="140"/>
      <c r="F63" s="140"/>
      <c r="G63" s="140"/>
      <c r="H63" s="140"/>
      <c r="I63" s="140"/>
      <c r="J63" s="141">
        <f>J127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253</v>
      </c>
      <c r="E64" s="140"/>
      <c r="F64" s="140"/>
      <c r="G64" s="140"/>
      <c r="H64" s="140"/>
      <c r="I64" s="140"/>
      <c r="J64" s="141">
        <f>J136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914</v>
      </c>
      <c r="E65" s="140"/>
      <c r="F65" s="140"/>
      <c r="G65" s="140"/>
      <c r="H65" s="140"/>
      <c r="I65" s="140"/>
      <c r="J65" s="141">
        <f>J150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8"/>
      <c r="C66" s="10"/>
      <c r="D66" s="139" t="s">
        <v>256</v>
      </c>
      <c r="E66" s="140"/>
      <c r="F66" s="140"/>
      <c r="G66" s="140"/>
      <c r="H66" s="140"/>
      <c r="I66" s="140"/>
      <c r="J66" s="141">
        <f>J195</f>
        <v>0</v>
      </c>
      <c r="K66" s="10"/>
      <c r="L66" s="13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116" t="str">
        <f>E7</f>
        <v>Chodeč u Mělníka - polní cesty VC9A, VC9B a LBK 47</v>
      </c>
      <c r="F76" s="33"/>
      <c r="G76" s="33"/>
      <c r="H76" s="33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123</v>
      </c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63" t="str">
        <f>E9</f>
        <v>823/21-7 - SO 301 Odvodnění VC9A (část obec)</v>
      </c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39"/>
      <c r="E80" s="39"/>
      <c r="F80" s="28" t="str">
        <f>F12</f>
        <v>Chodeč u Mělníka</v>
      </c>
      <c r="G80" s="39"/>
      <c r="H80" s="39"/>
      <c r="I80" s="33" t="s">
        <v>23</v>
      </c>
      <c r="J80" s="65" t="str">
        <f>IF(J12="","",J12)</f>
        <v>2. 11. 2021</v>
      </c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39"/>
      <c r="E82" s="39"/>
      <c r="F82" s="28" t="str">
        <f>E15</f>
        <v>SPÚ Mělník</v>
      </c>
      <c r="G82" s="39"/>
      <c r="H82" s="39"/>
      <c r="I82" s="33" t="s">
        <v>31</v>
      </c>
      <c r="J82" s="37" t="str">
        <f>E21</f>
        <v>NDCon</v>
      </c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39"/>
      <c r="E83" s="39"/>
      <c r="F83" s="28" t="str">
        <f>IF(E18="","",E18)</f>
        <v>Vyplň údaj</v>
      </c>
      <c r="G83" s="39"/>
      <c r="H83" s="39"/>
      <c r="I83" s="33" t="s">
        <v>34</v>
      </c>
      <c r="J83" s="37" t="str">
        <f>E24</f>
        <v>NDCon</v>
      </c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42"/>
      <c r="B85" s="143"/>
      <c r="C85" s="144" t="s">
        <v>135</v>
      </c>
      <c r="D85" s="145" t="s">
        <v>56</v>
      </c>
      <c r="E85" s="145" t="s">
        <v>52</v>
      </c>
      <c r="F85" s="145" t="s">
        <v>53</v>
      </c>
      <c r="G85" s="145" t="s">
        <v>136</v>
      </c>
      <c r="H85" s="145" t="s">
        <v>137</v>
      </c>
      <c r="I85" s="145" t="s">
        <v>138</v>
      </c>
      <c r="J85" s="145" t="s">
        <v>127</v>
      </c>
      <c r="K85" s="146" t="s">
        <v>139</v>
      </c>
      <c r="L85" s="147"/>
      <c r="M85" s="81" t="s">
        <v>3</v>
      </c>
      <c r="N85" s="82" t="s">
        <v>41</v>
      </c>
      <c r="O85" s="82" t="s">
        <v>140</v>
      </c>
      <c r="P85" s="82" t="s">
        <v>141</v>
      </c>
      <c r="Q85" s="82" t="s">
        <v>142</v>
      </c>
      <c r="R85" s="82" t="s">
        <v>143</v>
      </c>
      <c r="S85" s="82" t="s">
        <v>144</v>
      </c>
      <c r="T85" s="83" t="s">
        <v>145</v>
      </c>
      <c r="U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</row>
    <row r="86" s="2" customFormat="1" ht="22.8" customHeight="1">
      <c r="A86" s="39"/>
      <c r="B86" s="40"/>
      <c r="C86" s="88" t="s">
        <v>146</v>
      </c>
      <c r="D86" s="39"/>
      <c r="E86" s="39"/>
      <c r="F86" s="39"/>
      <c r="G86" s="39"/>
      <c r="H86" s="39"/>
      <c r="I86" s="39"/>
      <c r="J86" s="148">
        <f>BK86</f>
        <v>0</v>
      </c>
      <c r="K86" s="39"/>
      <c r="L86" s="40"/>
      <c r="M86" s="84"/>
      <c r="N86" s="69"/>
      <c r="O86" s="85"/>
      <c r="P86" s="149">
        <f>P87</f>
        <v>0</v>
      </c>
      <c r="Q86" s="85"/>
      <c r="R86" s="149">
        <f>R87</f>
        <v>23.110253042730101</v>
      </c>
      <c r="S86" s="85"/>
      <c r="T86" s="150">
        <f>T87</f>
        <v>30.798800000000004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70</v>
      </c>
      <c r="AU86" s="20" t="s">
        <v>128</v>
      </c>
      <c r="BK86" s="151">
        <f>BK87</f>
        <v>0</v>
      </c>
    </row>
    <row r="87" s="12" customFormat="1" ht="25.92" customHeight="1">
      <c r="A87" s="12"/>
      <c r="B87" s="152"/>
      <c r="C87" s="12"/>
      <c r="D87" s="153" t="s">
        <v>70</v>
      </c>
      <c r="E87" s="154" t="s">
        <v>257</v>
      </c>
      <c r="F87" s="154" t="s">
        <v>258</v>
      </c>
      <c r="G87" s="12"/>
      <c r="H87" s="12"/>
      <c r="I87" s="155"/>
      <c r="J87" s="156">
        <f>BK87</f>
        <v>0</v>
      </c>
      <c r="K87" s="12"/>
      <c r="L87" s="152"/>
      <c r="M87" s="157"/>
      <c r="N87" s="158"/>
      <c r="O87" s="158"/>
      <c r="P87" s="159">
        <f>P88+P122+P127+P136+P150+P195</f>
        <v>0</v>
      </c>
      <c r="Q87" s="158"/>
      <c r="R87" s="159">
        <f>R88+R122+R127+R136+R150+R195</f>
        <v>23.110253042730101</v>
      </c>
      <c r="S87" s="158"/>
      <c r="T87" s="160">
        <f>T88+T122+T127+T136+T150+T195</f>
        <v>30.798800000000004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3" t="s">
        <v>79</v>
      </c>
      <c r="AT87" s="161" t="s">
        <v>70</v>
      </c>
      <c r="AU87" s="161" t="s">
        <v>71</v>
      </c>
      <c r="AY87" s="153" t="s">
        <v>150</v>
      </c>
      <c r="BK87" s="162">
        <f>BK88+BK122+BK127+BK136+BK150+BK195</f>
        <v>0</v>
      </c>
    </row>
    <row r="88" s="12" customFormat="1" ht="22.8" customHeight="1">
      <c r="A88" s="12"/>
      <c r="B88" s="152"/>
      <c r="C88" s="12"/>
      <c r="D88" s="153" t="s">
        <v>70</v>
      </c>
      <c r="E88" s="163" t="s">
        <v>79</v>
      </c>
      <c r="F88" s="163" t="s">
        <v>259</v>
      </c>
      <c r="G88" s="12"/>
      <c r="H88" s="12"/>
      <c r="I88" s="155"/>
      <c r="J88" s="164">
        <f>BK88</f>
        <v>0</v>
      </c>
      <c r="K88" s="12"/>
      <c r="L88" s="152"/>
      <c r="M88" s="157"/>
      <c r="N88" s="158"/>
      <c r="O88" s="158"/>
      <c r="P88" s="159">
        <f>SUM(P89:P121)</f>
        <v>0</v>
      </c>
      <c r="Q88" s="158"/>
      <c r="R88" s="159">
        <f>SUM(R89:R121)</f>
        <v>4.2080000000000002</v>
      </c>
      <c r="S88" s="158"/>
      <c r="T88" s="160">
        <f>SUM(T89:T121)</f>
        <v>30.773600000000002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79</v>
      </c>
      <c r="AT88" s="161" t="s">
        <v>70</v>
      </c>
      <c r="AU88" s="161" t="s">
        <v>79</v>
      </c>
      <c r="AY88" s="153" t="s">
        <v>150</v>
      </c>
      <c r="BK88" s="162">
        <f>SUM(BK89:BK121)</f>
        <v>0</v>
      </c>
    </row>
    <row r="89" s="2" customFormat="1" ht="33" customHeight="1">
      <c r="A89" s="39"/>
      <c r="B89" s="165"/>
      <c r="C89" s="166" t="s">
        <v>79</v>
      </c>
      <c r="D89" s="166" t="s">
        <v>153</v>
      </c>
      <c r="E89" s="167" t="s">
        <v>915</v>
      </c>
      <c r="F89" s="168" t="s">
        <v>916</v>
      </c>
      <c r="G89" s="169" t="s">
        <v>233</v>
      </c>
      <c r="H89" s="170">
        <v>14.92</v>
      </c>
      <c r="I89" s="171"/>
      <c r="J89" s="172">
        <f>ROUND(I89*H89,2)</f>
        <v>0</v>
      </c>
      <c r="K89" s="168" t="s">
        <v>262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0.57999999999999996</v>
      </c>
      <c r="T89" s="176">
        <f>S89*H89</f>
        <v>8.6535999999999991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169</v>
      </c>
      <c r="AT89" s="177" t="s">
        <v>153</v>
      </c>
      <c r="AU89" s="177" t="s">
        <v>81</v>
      </c>
      <c r="AY89" s="20" t="s">
        <v>150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169</v>
      </c>
      <c r="BM89" s="177" t="s">
        <v>917</v>
      </c>
    </row>
    <row r="90" s="2" customFormat="1">
      <c r="A90" s="39"/>
      <c r="B90" s="40"/>
      <c r="C90" s="39"/>
      <c r="D90" s="179" t="s">
        <v>159</v>
      </c>
      <c r="E90" s="39"/>
      <c r="F90" s="180" t="s">
        <v>918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159</v>
      </c>
      <c r="AU90" s="20" t="s">
        <v>81</v>
      </c>
    </row>
    <row r="91" s="2" customFormat="1">
      <c r="A91" s="39"/>
      <c r="B91" s="40"/>
      <c r="C91" s="39"/>
      <c r="D91" s="190" t="s">
        <v>265</v>
      </c>
      <c r="E91" s="39"/>
      <c r="F91" s="191" t="s">
        <v>919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265</v>
      </c>
      <c r="AU91" s="20" t="s">
        <v>81</v>
      </c>
    </row>
    <row r="92" s="13" customFormat="1">
      <c r="A92" s="13"/>
      <c r="B92" s="192"/>
      <c r="C92" s="13"/>
      <c r="D92" s="179" t="s">
        <v>267</v>
      </c>
      <c r="E92" s="193" t="s">
        <v>3</v>
      </c>
      <c r="F92" s="194" t="s">
        <v>920</v>
      </c>
      <c r="G92" s="13"/>
      <c r="H92" s="195">
        <v>14.92</v>
      </c>
      <c r="I92" s="196"/>
      <c r="J92" s="13"/>
      <c r="K92" s="13"/>
      <c r="L92" s="192"/>
      <c r="M92" s="197"/>
      <c r="N92" s="198"/>
      <c r="O92" s="198"/>
      <c r="P92" s="198"/>
      <c r="Q92" s="198"/>
      <c r="R92" s="198"/>
      <c r="S92" s="198"/>
      <c r="T92" s="19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3" t="s">
        <v>267</v>
      </c>
      <c r="AU92" s="193" t="s">
        <v>81</v>
      </c>
      <c r="AV92" s="13" t="s">
        <v>81</v>
      </c>
      <c r="AW92" s="13" t="s">
        <v>33</v>
      </c>
      <c r="AX92" s="13" t="s">
        <v>79</v>
      </c>
      <c r="AY92" s="193" t="s">
        <v>150</v>
      </c>
    </row>
    <row r="93" s="2" customFormat="1" ht="24.15" customHeight="1">
      <c r="A93" s="39"/>
      <c r="B93" s="165"/>
      <c r="C93" s="166" t="s">
        <v>81</v>
      </c>
      <c r="D93" s="166" t="s">
        <v>153</v>
      </c>
      <c r="E93" s="167" t="s">
        <v>921</v>
      </c>
      <c r="F93" s="168" t="s">
        <v>922</v>
      </c>
      <c r="G93" s="169" t="s">
        <v>233</v>
      </c>
      <c r="H93" s="170">
        <v>70</v>
      </c>
      <c r="I93" s="171"/>
      <c r="J93" s="172">
        <f>ROUND(I93*H93,2)</f>
        <v>0</v>
      </c>
      <c r="K93" s="168" t="s">
        <v>262</v>
      </c>
      <c r="L93" s="40"/>
      <c r="M93" s="173" t="s">
        <v>3</v>
      </c>
      <c r="N93" s="174" t="s">
        <v>42</v>
      </c>
      <c r="O93" s="73"/>
      <c r="P93" s="175">
        <f>O93*H93</f>
        <v>0</v>
      </c>
      <c r="Q93" s="175">
        <v>0</v>
      </c>
      <c r="R93" s="175">
        <f>Q93*H93</f>
        <v>0</v>
      </c>
      <c r="S93" s="175">
        <v>0.316</v>
      </c>
      <c r="T93" s="176">
        <f>S93*H93</f>
        <v>22.120000000000001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7" t="s">
        <v>169</v>
      </c>
      <c r="AT93" s="177" t="s">
        <v>153</v>
      </c>
      <c r="AU93" s="177" t="s">
        <v>81</v>
      </c>
      <c r="AY93" s="20" t="s">
        <v>150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20" t="s">
        <v>79</v>
      </c>
      <c r="BK93" s="178">
        <f>ROUND(I93*H93,2)</f>
        <v>0</v>
      </c>
      <c r="BL93" s="20" t="s">
        <v>169</v>
      </c>
      <c r="BM93" s="177" t="s">
        <v>923</v>
      </c>
    </row>
    <row r="94" s="2" customFormat="1">
      <c r="A94" s="39"/>
      <c r="B94" s="40"/>
      <c r="C94" s="39"/>
      <c r="D94" s="179" t="s">
        <v>159</v>
      </c>
      <c r="E94" s="39"/>
      <c r="F94" s="180" t="s">
        <v>924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159</v>
      </c>
      <c r="AU94" s="20" t="s">
        <v>81</v>
      </c>
    </row>
    <row r="95" s="2" customFormat="1">
      <c r="A95" s="39"/>
      <c r="B95" s="40"/>
      <c r="C95" s="39"/>
      <c r="D95" s="190" t="s">
        <v>265</v>
      </c>
      <c r="E95" s="39"/>
      <c r="F95" s="191" t="s">
        <v>925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265</v>
      </c>
      <c r="AU95" s="20" t="s">
        <v>81</v>
      </c>
    </row>
    <row r="96" s="13" customFormat="1">
      <c r="A96" s="13"/>
      <c r="B96" s="192"/>
      <c r="C96" s="13"/>
      <c r="D96" s="179" t="s">
        <v>267</v>
      </c>
      <c r="E96" s="193" t="s">
        <v>244</v>
      </c>
      <c r="F96" s="194" t="s">
        <v>911</v>
      </c>
      <c r="G96" s="13"/>
      <c r="H96" s="195">
        <v>70</v>
      </c>
      <c r="I96" s="196"/>
      <c r="J96" s="13"/>
      <c r="K96" s="13"/>
      <c r="L96" s="192"/>
      <c r="M96" s="197"/>
      <c r="N96" s="198"/>
      <c r="O96" s="198"/>
      <c r="P96" s="198"/>
      <c r="Q96" s="198"/>
      <c r="R96" s="198"/>
      <c r="S96" s="198"/>
      <c r="T96" s="19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3" t="s">
        <v>267</v>
      </c>
      <c r="AU96" s="193" t="s">
        <v>81</v>
      </c>
      <c r="AV96" s="13" t="s">
        <v>81</v>
      </c>
      <c r="AW96" s="13" t="s">
        <v>33</v>
      </c>
      <c r="AX96" s="13" t="s">
        <v>79</v>
      </c>
      <c r="AY96" s="193" t="s">
        <v>150</v>
      </c>
    </row>
    <row r="97" s="2" customFormat="1" ht="24.15" customHeight="1">
      <c r="A97" s="39"/>
      <c r="B97" s="165"/>
      <c r="C97" s="166" t="s">
        <v>165</v>
      </c>
      <c r="D97" s="166" t="s">
        <v>153</v>
      </c>
      <c r="E97" s="167" t="s">
        <v>926</v>
      </c>
      <c r="F97" s="168" t="s">
        <v>927</v>
      </c>
      <c r="G97" s="169" t="s">
        <v>324</v>
      </c>
      <c r="H97" s="170">
        <v>16.411999999999999</v>
      </c>
      <c r="I97" s="171"/>
      <c r="J97" s="172">
        <f>ROUND(I97*H97,2)</f>
        <v>0</v>
      </c>
      <c r="K97" s="168" t="s">
        <v>262</v>
      </c>
      <c r="L97" s="40"/>
      <c r="M97" s="173" t="s">
        <v>3</v>
      </c>
      <c r="N97" s="174" t="s">
        <v>42</v>
      </c>
      <c r="O97" s="7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77" t="s">
        <v>169</v>
      </c>
      <c r="AT97" s="177" t="s">
        <v>153</v>
      </c>
      <c r="AU97" s="177" t="s">
        <v>81</v>
      </c>
      <c r="AY97" s="20" t="s">
        <v>150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20" t="s">
        <v>79</v>
      </c>
      <c r="BK97" s="178">
        <f>ROUND(I97*H97,2)</f>
        <v>0</v>
      </c>
      <c r="BL97" s="20" t="s">
        <v>169</v>
      </c>
      <c r="BM97" s="177" t="s">
        <v>928</v>
      </c>
    </row>
    <row r="98" s="2" customFormat="1">
      <c r="A98" s="39"/>
      <c r="B98" s="40"/>
      <c r="C98" s="39"/>
      <c r="D98" s="179" t="s">
        <v>159</v>
      </c>
      <c r="E98" s="39"/>
      <c r="F98" s="180" t="s">
        <v>929</v>
      </c>
      <c r="G98" s="39"/>
      <c r="H98" s="39"/>
      <c r="I98" s="181"/>
      <c r="J98" s="39"/>
      <c r="K98" s="39"/>
      <c r="L98" s="40"/>
      <c r="M98" s="182"/>
      <c r="N98" s="183"/>
      <c r="O98" s="73"/>
      <c r="P98" s="73"/>
      <c r="Q98" s="73"/>
      <c r="R98" s="73"/>
      <c r="S98" s="73"/>
      <c r="T98" s="74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20" t="s">
        <v>159</v>
      </c>
      <c r="AU98" s="20" t="s">
        <v>81</v>
      </c>
    </row>
    <row r="99" s="2" customFormat="1">
      <c r="A99" s="39"/>
      <c r="B99" s="40"/>
      <c r="C99" s="39"/>
      <c r="D99" s="190" t="s">
        <v>265</v>
      </c>
      <c r="E99" s="39"/>
      <c r="F99" s="191" t="s">
        <v>930</v>
      </c>
      <c r="G99" s="39"/>
      <c r="H99" s="39"/>
      <c r="I99" s="181"/>
      <c r="J99" s="39"/>
      <c r="K99" s="39"/>
      <c r="L99" s="40"/>
      <c r="M99" s="182"/>
      <c r="N99" s="18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265</v>
      </c>
      <c r="AU99" s="20" t="s">
        <v>81</v>
      </c>
    </row>
    <row r="100" s="13" customFormat="1">
      <c r="A100" s="13"/>
      <c r="B100" s="192"/>
      <c r="C100" s="13"/>
      <c r="D100" s="179" t="s">
        <v>267</v>
      </c>
      <c r="E100" s="193" t="s">
        <v>3</v>
      </c>
      <c r="F100" s="194" t="s">
        <v>239</v>
      </c>
      <c r="G100" s="13"/>
      <c r="H100" s="195">
        <v>16.411999999999999</v>
      </c>
      <c r="I100" s="196"/>
      <c r="J100" s="13"/>
      <c r="K100" s="13"/>
      <c r="L100" s="192"/>
      <c r="M100" s="197"/>
      <c r="N100" s="198"/>
      <c r="O100" s="198"/>
      <c r="P100" s="198"/>
      <c r="Q100" s="198"/>
      <c r="R100" s="198"/>
      <c r="S100" s="198"/>
      <c r="T100" s="19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93" t="s">
        <v>267</v>
      </c>
      <c r="AU100" s="193" t="s">
        <v>81</v>
      </c>
      <c r="AV100" s="13" t="s">
        <v>81</v>
      </c>
      <c r="AW100" s="13" t="s">
        <v>33</v>
      </c>
      <c r="AX100" s="13" t="s">
        <v>79</v>
      </c>
      <c r="AY100" s="193" t="s">
        <v>150</v>
      </c>
    </row>
    <row r="101" s="2" customFormat="1" ht="33" customHeight="1">
      <c r="A101" s="39"/>
      <c r="B101" s="165"/>
      <c r="C101" s="166" t="s">
        <v>169</v>
      </c>
      <c r="D101" s="166" t="s">
        <v>153</v>
      </c>
      <c r="E101" s="167" t="s">
        <v>931</v>
      </c>
      <c r="F101" s="168" t="s">
        <v>932</v>
      </c>
      <c r="G101" s="169" t="s">
        <v>324</v>
      </c>
      <c r="H101" s="170">
        <v>16.411999999999999</v>
      </c>
      <c r="I101" s="171"/>
      <c r="J101" s="172">
        <f>ROUND(I101*H101,2)</f>
        <v>0</v>
      </c>
      <c r="K101" s="168" t="s">
        <v>262</v>
      </c>
      <c r="L101" s="40"/>
      <c r="M101" s="173" t="s">
        <v>3</v>
      </c>
      <c r="N101" s="174" t="s">
        <v>42</v>
      </c>
      <c r="O101" s="7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7" t="s">
        <v>169</v>
      </c>
      <c r="AT101" s="177" t="s">
        <v>153</v>
      </c>
      <c r="AU101" s="177" t="s">
        <v>81</v>
      </c>
      <c r="AY101" s="20" t="s">
        <v>150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0" t="s">
        <v>79</v>
      </c>
      <c r="BK101" s="178">
        <f>ROUND(I101*H101,2)</f>
        <v>0</v>
      </c>
      <c r="BL101" s="20" t="s">
        <v>169</v>
      </c>
      <c r="BM101" s="177" t="s">
        <v>933</v>
      </c>
    </row>
    <row r="102" s="2" customFormat="1">
      <c r="A102" s="39"/>
      <c r="B102" s="40"/>
      <c r="C102" s="39"/>
      <c r="D102" s="179" t="s">
        <v>159</v>
      </c>
      <c r="E102" s="39"/>
      <c r="F102" s="180" t="s">
        <v>934</v>
      </c>
      <c r="G102" s="39"/>
      <c r="H102" s="39"/>
      <c r="I102" s="181"/>
      <c r="J102" s="39"/>
      <c r="K102" s="39"/>
      <c r="L102" s="40"/>
      <c r="M102" s="182"/>
      <c r="N102" s="183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159</v>
      </c>
      <c r="AU102" s="20" t="s">
        <v>81</v>
      </c>
    </row>
    <row r="103" s="2" customFormat="1">
      <c r="A103" s="39"/>
      <c r="B103" s="40"/>
      <c r="C103" s="39"/>
      <c r="D103" s="190" t="s">
        <v>265</v>
      </c>
      <c r="E103" s="39"/>
      <c r="F103" s="191" t="s">
        <v>935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265</v>
      </c>
      <c r="AU103" s="20" t="s">
        <v>81</v>
      </c>
    </row>
    <row r="104" s="13" customFormat="1">
      <c r="A104" s="13"/>
      <c r="B104" s="192"/>
      <c r="C104" s="13"/>
      <c r="D104" s="179" t="s">
        <v>267</v>
      </c>
      <c r="E104" s="193" t="s">
        <v>239</v>
      </c>
      <c r="F104" s="194" t="s">
        <v>936</v>
      </c>
      <c r="G104" s="13"/>
      <c r="H104" s="195">
        <v>16.411999999999999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3" t="s">
        <v>267</v>
      </c>
      <c r="AU104" s="193" t="s">
        <v>81</v>
      </c>
      <c r="AV104" s="13" t="s">
        <v>81</v>
      </c>
      <c r="AW104" s="13" t="s">
        <v>33</v>
      </c>
      <c r="AX104" s="13" t="s">
        <v>79</v>
      </c>
      <c r="AY104" s="193" t="s">
        <v>150</v>
      </c>
    </row>
    <row r="105" s="2" customFormat="1" ht="24.15" customHeight="1">
      <c r="A105" s="39"/>
      <c r="B105" s="165"/>
      <c r="C105" s="166" t="s">
        <v>149</v>
      </c>
      <c r="D105" s="166" t="s">
        <v>153</v>
      </c>
      <c r="E105" s="167" t="s">
        <v>351</v>
      </c>
      <c r="F105" s="168" t="s">
        <v>352</v>
      </c>
      <c r="G105" s="169" t="s">
        <v>324</v>
      </c>
      <c r="H105" s="170">
        <v>16.411999999999999</v>
      </c>
      <c r="I105" s="171"/>
      <c r="J105" s="172">
        <f>ROUND(I105*H105,2)</f>
        <v>0</v>
      </c>
      <c r="K105" s="168" t="s">
        <v>262</v>
      </c>
      <c r="L105" s="40"/>
      <c r="M105" s="173" t="s">
        <v>3</v>
      </c>
      <c r="N105" s="174" t="s">
        <v>42</v>
      </c>
      <c r="O105" s="73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7" t="s">
        <v>169</v>
      </c>
      <c r="AT105" s="177" t="s">
        <v>153</v>
      </c>
      <c r="AU105" s="177" t="s">
        <v>81</v>
      </c>
      <c r="AY105" s="20" t="s">
        <v>150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0" t="s">
        <v>79</v>
      </c>
      <c r="BK105" s="178">
        <f>ROUND(I105*H105,2)</f>
        <v>0</v>
      </c>
      <c r="BL105" s="20" t="s">
        <v>169</v>
      </c>
      <c r="BM105" s="177" t="s">
        <v>937</v>
      </c>
    </row>
    <row r="106" s="2" customFormat="1">
      <c r="A106" s="39"/>
      <c r="B106" s="40"/>
      <c r="C106" s="39"/>
      <c r="D106" s="179" t="s">
        <v>159</v>
      </c>
      <c r="E106" s="39"/>
      <c r="F106" s="180" t="s">
        <v>354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159</v>
      </c>
      <c r="AU106" s="20" t="s">
        <v>81</v>
      </c>
    </row>
    <row r="107" s="2" customFormat="1">
      <c r="A107" s="39"/>
      <c r="B107" s="40"/>
      <c r="C107" s="39"/>
      <c r="D107" s="190" t="s">
        <v>265</v>
      </c>
      <c r="E107" s="39"/>
      <c r="F107" s="191" t="s">
        <v>355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265</v>
      </c>
      <c r="AU107" s="20" t="s">
        <v>81</v>
      </c>
    </row>
    <row r="108" s="13" customFormat="1">
      <c r="A108" s="13"/>
      <c r="B108" s="192"/>
      <c r="C108" s="13"/>
      <c r="D108" s="179" t="s">
        <v>267</v>
      </c>
      <c r="E108" s="193" t="s">
        <v>3</v>
      </c>
      <c r="F108" s="194" t="s">
        <v>239</v>
      </c>
      <c r="G108" s="13"/>
      <c r="H108" s="195">
        <v>16.411999999999999</v>
      </c>
      <c r="I108" s="196"/>
      <c r="J108" s="13"/>
      <c r="K108" s="13"/>
      <c r="L108" s="192"/>
      <c r="M108" s="197"/>
      <c r="N108" s="198"/>
      <c r="O108" s="198"/>
      <c r="P108" s="198"/>
      <c r="Q108" s="198"/>
      <c r="R108" s="198"/>
      <c r="S108" s="198"/>
      <c r="T108" s="19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3" t="s">
        <v>267</v>
      </c>
      <c r="AU108" s="193" t="s">
        <v>81</v>
      </c>
      <c r="AV108" s="13" t="s">
        <v>81</v>
      </c>
      <c r="AW108" s="13" t="s">
        <v>33</v>
      </c>
      <c r="AX108" s="13" t="s">
        <v>79</v>
      </c>
      <c r="AY108" s="193" t="s">
        <v>150</v>
      </c>
    </row>
    <row r="109" s="2" customFormat="1" ht="24.15" customHeight="1">
      <c r="A109" s="39"/>
      <c r="B109" s="165"/>
      <c r="C109" s="166" t="s">
        <v>179</v>
      </c>
      <c r="D109" s="166" t="s">
        <v>153</v>
      </c>
      <c r="E109" s="167" t="s">
        <v>938</v>
      </c>
      <c r="F109" s="168" t="s">
        <v>939</v>
      </c>
      <c r="G109" s="169" t="s">
        <v>324</v>
      </c>
      <c r="H109" s="170">
        <v>2.1040000000000001</v>
      </c>
      <c r="I109" s="171"/>
      <c r="J109" s="172">
        <f>ROUND(I109*H109,2)</f>
        <v>0</v>
      </c>
      <c r="K109" s="168" t="s">
        <v>262</v>
      </c>
      <c r="L109" s="40"/>
      <c r="M109" s="173" t="s">
        <v>3</v>
      </c>
      <c r="N109" s="174" t="s">
        <v>42</v>
      </c>
      <c r="O109" s="73"/>
      <c r="P109" s="175">
        <f>O109*H109</f>
        <v>0</v>
      </c>
      <c r="Q109" s="175">
        <v>0</v>
      </c>
      <c r="R109" s="175">
        <f>Q109*H109</f>
        <v>0</v>
      </c>
      <c r="S109" s="175">
        <v>0</v>
      </c>
      <c r="T109" s="17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77" t="s">
        <v>169</v>
      </c>
      <c r="AT109" s="177" t="s">
        <v>153</v>
      </c>
      <c r="AU109" s="177" t="s">
        <v>81</v>
      </c>
      <c r="AY109" s="20" t="s">
        <v>150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20" t="s">
        <v>79</v>
      </c>
      <c r="BK109" s="178">
        <f>ROUND(I109*H109,2)</f>
        <v>0</v>
      </c>
      <c r="BL109" s="20" t="s">
        <v>169</v>
      </c>
      <c r="BM109" s="177" t="s">
        <v>940</v>
      </c>
    </row>
    <row r="110" s="2" customFormat="1">
      <c r="A110" s="39"/>
      <c r="B110" s="40"/>
      <c r="C110" s="39"/>
      <c r="D110" s="179" t="s">
        <v>159</v>
      </c>
      <c r="E110" s="39"/>
      <c r="F110" s="180" t="s">
        <v>941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159</v>
      </c>
      <c r="AU110" s="20" t="s">
        <v>81</v>
      </c>
    </row>
    <row r="111" s="2" customFormat="1">
      <c r="A111" s="39"/>
      <c r="B111" s="40"/>
      <c r="C111" s="39"/>
      <c r="D111" s="190" t="s">
        <v>265</v>
      </c>
      <c r="E111" s="39"/>
      <c r="F111" s="191" t="s">
        <v>942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265</v>
      </c>
      <c r="AU111" s="20" t="s">
        <v>81</v>
      </c>
    </row>
    <row r="112" s="13" customFormat="1">
      <c r="A112" s="13"/>
      <c r="B112" s="192"/>
      <c r="C112" s="13"/>
      <c r="D112" s="179" t="s">
        <v>267</v>
      </c>
      <c r="E112" s="193" t="s">
        <v>906</v>
      </c>
      <c r="F112" s="194" t="s">
        <v>943</v>
      </c>
      <c r="G112" s="13"/>
      <c r="H112" s="195">
        <v>2.1040000000000001</v>
      </c>
      <c r="I112" s="196"/>
      <c r="J112" s="13"/>
      <c r="K112" s="13"/>
      <c r="L112" s="192"/>
      <c r="M112" s="197"/>
      <c r="N112" s="198"/>
      <c r="O112" s="198"/>
      <c r="P112" s="198"/>
      <c r="Q112" s="198"/>
      <c r="R112" s="198"/>
      <c r="S112" s="198"/>
      <c r="T112" s="19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3" t="s">
        <v>267</v>
      </c>
      <c r="AU112" s="193" t="s">
        <v>81</v>
      </c>
      <c r="AV112" s="13" t="s">
        <v>81</v>
      </c>
      <c r="AW112" s="13" t="s">
        <v>33</v>
      </c>
      <c r="AX112" s="13" t="s">
        <v>79</v>
      </c>
      <c r="AY112" s="193" t="s">
        <v>150</v>
      </c>
    </row>
    <row r="113" s="14" customFormat="1">
      <c r="A113" s="14"/>
      <c r="B113" s="200"/>
      <c r="C113" s="14"/>
      <c r="D113" s="179" t="s">
        <v>267</v>
      </c>
      <c r="E113" s="201" t="s">
        <v>3</v>
      </c>
      <c r="F113" s="202" t="s">
        <v>944</v>
      </c>
      <c r="G113" s="14"/>
      <c r="H113" s="201" t="s">
        <v>3</v>
      </c>
      <c r="I113" s="203"/>
      <c r="J113" s="14"/>
      <c r="K113" s="14"/>
      <c r="L113" s="200"/>
      <c r="M113" s="204"/>
      <c r="N113" s="205"/>
      <c r="O113" s="205"/>
      <c r="P113" s="205"/>
      <c r="Q113" s="205"/>
      <c r="R113" s="205"/>
      <c r="S113" s="205"/>
      <c r="T113" s="20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01" t="s">
        <v>267</v>
      </c>
      <c r="AU113" s="201" t="s">
        <v>81</v>
      </c>
      <c r="AV113" s="14" t="s">
        <v>79</v>
      </c>
      <c r="AW113" s="14" t="s">
        <v>33</v>
      </c>
      <c r="AX113" s="14" t="s">
        <v>71</v>
      </c>
      <c r="AY113" s="201" t="s">
        <v>150</v>
      </c>
    </row>
    <row r="114" s="2" customFormat="1" ht="16.5" customHeight="1">
      <c r="A114" s="39"/>
      <c r="B114" s="165"/>
      <c r="C114" s="207" t="s">
        <v>184</v>
      </c>
      <c r="D114" s="207" t="s">
        <v>372</v>
      </c>
      <c r="E114" s="208" t="s">
        <v>945</v>
      </c>
      <c r="F114" s="209" t="s">
        <v>946</v>
      </c>
      <c r="G114" s="210" t="s">
        <v>538</v>
      </c>
      <c r="H114" s="211">
        <v>4.2080000000000002</v>
      </c>
      <c r="I114" s="212"/>
      <c r="J114" s="213">
        <f>ROUND(I114*H114,2)</f>
        <v>0</v>
      </c>
      <c r="K114" s="209" t="s">
        <v>262</v>
      </c>
      <c r="L114" s="214"/>
      <c r="M114" s="215" t="s">
        <v>3</v>
      </c>
      <c r="N114" s="216" t="s">
        <v>42</v>
      </c>
      <c r="O114" s="73"/>
      <c r="P114" s="175">
        <f>O114*H114</f>
        <v>0</v>
      </c>
      <c r="Q114" s="175">
        <v>1</v>
      </c>
      <c r="R114" s="175">
        <f>Q114*H114</f>
        <v>4.2080000000000002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192</v>
      </c>
      <c r="AT114" s="177" t="s">
        <v>372</v>
      </c>
      <c r="AU114" s="177" t="s">
        <v>81</v>
      </c>
      <c r="AY114" s="20" t="s">
        <v>150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169</v>
      </c>
      <c r="BM114" s="177" t="s">
        <v>947</v>
      </c>
    </row>
    <row r="115" s="2" customFormat="1">
      <c r="A115" s="39"/>
      <c r="B115" s="40"/>
      <c r="C115" s="39"/>
      <c r="D115" s="179" t="s">
        <v>159</v>
      </c>
      <c r="E115" s="39"/>
      <c r="F115" s="180" t="s">
        <v>946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159</v>
      </c>
      <c r="AU115" s="20" t="s">
        <v>81</v>
      </c>
    </row>
    <row r="116" s="13" customFormat="1">
      <c r="A116" s="13"/>
      <c r="B116" s="192"/>
      <c r="C116" s="13"/>
      <c r="D116" s="179" t="s">
        <v>267</v>
      </c>
      <c r="E116" s="193" t="s">
        <v>3</v>
      </c>
      <c r="F116" s="194" t="s">
        <v>906</v>
      </c>
      <c r="G116" s="13"/>
      <c r="H116" s="195">
        <v>2.1040000000000001</v>
      </c>
      <c r="I116" s="196"/>
      <c r="J116" s="13"/>
      <c r="K116" s="13"/>
      <c r="L116" s="192"/>
      <c r="M116" s="197"/>
      <c r="N116" s="198"/>
      <c r="O116" s="198"/>
      <c r="P116" s="198"/>
      <c r="Q116" s="198"/>
      <c r="R116" s="198"/>
      <c r="S116" s="198"/>
      <c r="T116" s="19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3" t="s">
        <v>267</v>
      </c>
      <c r="AU116" s="193" t="s">
        <v>81</v>
      </c>
      <c r="AV116" s="13" t="s">
        <v>81</v>
      </c>
      <c r="AW116" s="13" t="s">
        <v>33</v>
      </c>
      <c r="AX116" s="13" t="s">
        <v>79</v>
      </c>
      <c r="AY116" s="193" t="s">
        <v>150</v>
      </c>
    </row>
    <row r="117" s="13" customFormat="1">
      <c r="A117" s="13"/>
      <c r="B117" s="192"/>
      <c r="C117" s="13"/>
      <c r="D117" s="179" t="s">
        <v>267</v>
      </c>
      <c r="E117" s="13"/>
      <c r="F117" s="194" t="s">
        <v>948</v>
      </c>
      <c r="G117" s="13"/>
      <c r="H117" s="195">
        <v>4.2080000000000002</v>
      </c>
      <c r="I117" s="196"/>
      <c r="J117" s="13"/>
      <c r="K117" s="13"/>
      <c r="L117" s="192"/>
      <c r="M117" s="197"/>
      <c r="N117" s="198"/>
      <c r="O117" s="198"/>
      <c r="P117" s="198"/>
      <c r="Q117" s="198"/>
      <c r="R117" s="198"/>
      <c r="S117" s="198"/>
      <c r="T117" s="19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3" t="s">
        <v>267</v>
      </c>
      <c r="AU117" s="193" t="s">
        <v>81</v>
      </c>
      <c r="AV117" s="13" t="s">
        <v>81</v>
      </c>
      <c r="AW117" s="13" t="s">
        <v>4</v>
      </c>
      <c r="AX117" s="13" t="s">
        <v>79</v>
      </c>
      <c r="AY117" s="193" t="s">
        <v>150</v>
      </c>
    </row>
    <row r="118" s="2" customFormat="1" ht="16.5" customHeight="1">
      <c r="A118" s="39"/>
      <c r="B118" s="165"/>
      <c r="C118" s="166" t="s">
        <v>192</v>
      </c>
      <c r="D118" s="166" t="s">
        <v>153</v>
      </c>
      <c r="E118" s="167" t="s">
        <v>386</v>
      </c>
      <c r="F118" s="168" t="s">
        <v>387</v>
      </c>
      <c r="G118" s="169" t="s">
        <v>324</v>
      </c>
      <c r="H118" s="170">
        <v>16.411999999999999</v>
      </c>
      <c r="I118" s="171"/>
      <c r="J118" s="172">
        <f>ROUND(I118*H118,2)</f>
        <v>0</v>
      </c>
      <c r="K118" s="168" t="s">
        <v>3</v>
      </c>
      <c r="L118" s="40"/>
      <c r="M118" s="173" t="s">
        <v>3</v>
      </c>
      <c r="N118" s="174" t="s">
        <v>42</v>
      </c>
      <c r="O118" s="73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7" t="s">
        <v>169</v>
      </c>
      <c r="AT118" s="177" t="s">
        <v>153</v>
      </c>
      <c r="AU118" s="177" t="s">
        <v>81</v>
      </c>
      <c r="AY118" s="20" t="s">
        <v>150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0" t="s">
        <v>79</v>
      </c>
      <c r="BK118" s="178">
        <f>ROUND(I118*H118,2)</f>
        <v>0</v>
      </c>
      <c r="BL118" s="20" t="s">
        <v>169</v>
      </c>
      <c r="BM118" s="177" t="s">
        <v>949</v>
      </c>
    </row>
    <row r="119" s="2" customFormat="1">
      <c r="A119" s="39"/>
      <c r="B119" s="40"/>
      <c r="C119" s="39"/>
      <c r="D119" s="179" t="s">
        <v>159</v>
      </c>
      <c r="E119" s="39"/>
      <c r="F119" s="180" t="s">
        <v>389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159</v>
      </c>
      <c r="AU119" s="20" t="s">
        <v>81</v>
      </c>
    </row>
    <row r="120" s="2" customFormat="1">
      <c r="A120" s="39"/>
      <c r="B120" s="40"/>
      <c r="C120" s="39"/>
      <c r="D120" s="179" t="s">
        <v>188</v>
      </c>
      <c r="E120" s="39"/>
      <c r="F120" s="184" t="s">
        <v>950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188</v>
      </c>
      <c r="AU120" s="20" t="s">
        <v>81</v>
      </c>
    </row>
    <row r="121" s="13" customFormat="1">
      <c r="A121" s="13"/>
      <c r="B121" s="192"/>
      <c r="C121" s="13"/>
      <c r="D121" s="179" t="s">
        <v>267</v>
      </c>
      <c r="E121" s="193" t="s">
        <v>3</v>
      </c>
      <c r="F121" s="194" t="s">
        <v>239</v>
      </c>
      <c r="G121" s="13"/>
      <c r="H121" s="195">
        <v>16.411999999999999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3" t="s">
        <v>267</v>
      </c>
      <c r="AU121" s="193" t="s">
        <v>81</v>
      </c>
      <c r="AV121" s="13" t="s">
        <v>81</v>
      </c>
      <c r="AW121" s="13" t="s">
        <v>33</v>
      </c>
      <c r="AX121" s="13" t="s">
        <v>79</v>
      </c>
      <c r="AY121" s="193" t="s">
        <v>150</v>
      </c>
    </row>
    <row r="122" s="12" customFormat="1" ht="22.8" customHeight="1">
      <c r="A122" s="12"/>
      <c r="B122" s="152"/>
      <c r="C122" s="12"/>
      <c r="D122" s="153" t="s">
        <v>70</v>
      </c>
      <c r="E122" s="163" t="s">
        <v>165</v>
      </c>
      <c r="F122" s="163" t="s">
        <v>414</v>
      </c>
      <c r="G122" s="12"/>
      <c r="H122" s="12"/>
      <c r="I122" s="155"/>
      <c r="J122" s="164">
        <f>BK122</f>
        <v>0</v>
      </c>
      <c r="K122" s="12"/>
      <c r="L122" s="152"/>
      <c r="M122" s="157"/>
      <c r="N122" s="158"/>
      <c r="O122" s="158"/>
      <c r="P122" s="159">
        <f>SUM(P123:P126)</f>
        <v>0</v>
      </c>
      <c r="Q122" s="158"/>
      <c r="R122" s="159">
        <f>SUM(R123:R126)</f>
        <v>0</v>
      </c>
      <c r="S122" s="158"/>
      <c r="T122" s="160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3" t="s">
        <v>79</v>
      </c>
      <c r="AT122" s="161" t="s">
        <v>70</v>
      </c>
      <c r="AU122" s="161" t="s">
        <v>79</v>
      </c>
      <c r="AY122" s="153" t="s">
        <v>150</v>
      </c>
      <c r="BK122" s="162">
        <f>SUM(BK123:BK126)</f>
        <v>0</v>
      </c>
    </row>
    <row r="123" s="2" customFormat="1" ht="21.75" customHeight="1">
      <c r="A123" s="39"/>
      <c r="B123" s="165"/>
      <c r="C123" s="166" t="s">
        <v>197</v>
      </c>
      <c r="D123" s="166" t="s">
        <v>153</v>
      </c>
      <c r="E123" s="167" t="s">
        <v>951</v>
      </c>
      <c r="F123" s="168" t="s">
        <v>952</v>
      </c>
      <c r="G123" s="169" t="s">
        <v>317</v>
      </c>
      <c r="H123" s="170">
        <v>18.649999999999999</v>
      </c>
      <c r="I123" s="171"/>
      <c r="J123" s="172">
        <f>ROUND(I123*H123,2)</f>
        <v>0</v>
      </c>
      <c r="K123" s="168" t="s">
        <v>262</v>
      </c>
      <c r="L123" s="40"/>
      <c r="M123" s="173" t="s">
        <v>3</v>
      </c>
      <c r="N123" s="174" t="s">
        <v>42</v>
      </c>
      <c r="O123" s="73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7" t="s">
        <v>169</v>
      </c>
      <c r="AT123" s="177" t="s">
        <v>153</v>
      </c>
      <c r="AU123" s="177" t="s">
        <v>81</v>
      </c>
      <c r="AY123" s="20" t="s">
        <v>150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0" t="s">
        <v>79</v>
      </c>
      <c r="BK123" s="178">
        <f>ROUND(I123*H123,2)</f>
        <v>0</v>
      </c>
      <c r="BL123" s="20" t="s">
        <v>169</v>
      </c>
      <c r="BM123" s="177" t="s">
        <v>953</v>
      </c>
    </row>
    <row r="124" s="2" customFormat="1">
      <c r="A124" s="39"/>
      <c r="B124" s="40"/>
      <c r="C124" s="39"/>
      <c r="D124" s="179" t="s">
        <v>159</v>
      </c>
      <c r="E124" s="39"/>
      <c r="F124" s="180" t="s">
        <v>954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159</v>
      </c>
      <c r="AU124" s="20" t="s">
        <v>81</v>
      </c>
    </row>
    <row r="125" s="2" customFormat="1">
      <c r="A125" s="39"/>
      <c r="B125" s="40"/>
      <c r="C125" s="39"/>
      <c r="D125" s="190" t="s">
        <v>265</v>
      </c>
      <c r="E125" s="39"/>
      <c r="F125" s="191" t="s">
        <v>955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265</v>
      </c>
      <c r="AU125" s="20" t="s">
        <v>81</v>
      </c>
    </row>
    <row r="126" s="13" customFormat="1">
      <c r="A126" s="13"/>
      <c r="B126" s="192"/>
      <c r="C126" s="13"/>
      <c r="D126" s="179" t="s">
        <v>267</v>
      </c>
      <c r="E126" s="193" t="s">
        <v>3</v>
      </c>
      <c r="F126" s="194" t="s">
        <v>908</v>
      </c>
      <c r="G126" s="13"/>
      <c r="H126" s="195">
        <v>18.649999999999999</v>
      </c>
      <c r="I126" s="196"/>
      <c r="J126" s="13"/>
      <c r="K126" s="13"/>
      <c r="L126" s="192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3" t="s">
        <v>267</v>
      </c>
      <c r="AU126" s="193" t="s">
        <v>81</v>
      </c>
      <c r="AV126" s="13" t="s">
        <v>81</v>
      </c>
      <c r="AW126" s="13" t="s">
        <v>33</v>
      </c>
      <c r="AX126" s="13" t="s">
        <v>79</v>
      </c>
      <c r="AY126" s="193" t="s">
        <v>150</v>
      </c>
    </row>
    <row r="127" s="12" customFormat="1" ht="22.8" customHeight="1">
      <c r="A127" s="12"/>
      <c r="B127" s="152"/>
      <c r="C127" s="12"/>
      <c r="D127" s="153" t="s">
        <v>70</v>
      </c>
      <c r="E127" s="163" t="s">
        <v>169</v>
      </c>
      <c r="F127" s="163" t="s">
        <v>956</v>
      </c>
      <c r="G127" s="12"/>
      <c r="H127" s="12"/>
      <c r="I127" s="155"/>
      <c r="J127" s="164">
        <f>BK127</f>
        <v>0</v>
      </c>
      <c r="K127" s="12"/>
      <c r="L127" s="152"/>
      <c r="M127" s="157"/>
      <c r="N127" s="158"/>
      <c r="O127" s="158"/>
      <c r="P127" s="159">
        <f>SUM(P128:P135)</f>
        <v>0</v>
      </c>
      <c r="Q127" s="158"/>
      <c r="R127" s="159">
        <f>SUM(R128:R135)</f>
        <v>0.035071501730099999</v>
      </c>
      <c r="S127" s="158"/>
      <c r="T127" s="160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3" t="s">
        <v>79</v>
      </c>
      <c r="AT127" s="161" t="s">
        <v>70</v>
      </c>
      <c r="AU127" s="161" t="s">
        <v>79</v>
      </c>
      <c r="AY127" s="153" t="s">
        <v>150</v>
      </c>
      <c r="BK127" s="162">
        <f>SUM(BK128:BK135)</f>
        <v>0</v>
      </c>
    </row>
    <row r="128" s="2" customFormat="1" ht="16.5" customHeight="1">
      <c r="A128" s="39"/>
      <c r="B128" s="165"/>
      <c r="C128" s="166" t="s">
        <v>202</v>
      </c>
      <c r="D128" s="166" t="s">
        <v>153</v>
      </c>
      <c r="E128" s="167" t="s">
        <v>957</v>
      </c>
      <c r="F128" s="168" t="s">
        <v>958</v>
      </c>
      <c r="G128" s="169" t="s">
        <v>324</v>
      </c>
      <c r="H128" s="170">
        <v>0.39600000000000002</v>
      </c>
      <c r="I128" s="171"/>
      <c r="J128" s="172">
        <f>ROUND(I128*H128,2)</f>
        <v>0</v>
      </c>
      <c r="K128" s="168" t="s">
        <v>262</v>
      </c>
      <c r="L128" s="40"/>
      <c r="M128" s="173" t="s">
        <v>3</v>
      </c>
      <c r="N128" s="174" t="s">
        <v>42</v>
      </c>
      <c r="O128" s="73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7" t="s">
        <v>169</v>
      </c>
      <c r="AT128" s="177" t="s">
        <v>153</v>
      </c>
      <c r="AU128" s="177" t="s">
        <v>81</v>
      </c>
      <c r="AY128" s="20" t="s">
        <v>150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20" t="s">
        <v>79</v>
      </c>
      <c r="BK128" s="178">
        <f>ROUND(I128*H128,2)</f>
        <v>0</v>
      </c>
      <c r="BL128" s="20" t="s">
        <v>169</v>
      </c>
      <c r="BM128" s="177" t="s">
        <v>959</v>
      </c>
    </row>
    <row r="129" s="2" customFormat="1">
      <c r="A129" s="39"/>
      <c r="B129" s="40"/>
      <c r="C129" s="39"/>
      <c r="D129" s="179" t="s">
        <v>159</v>
      </c>
      <c r="E129" s="39"/>
      <c r="F129" s="180" t="s">
        <v>960</v>
      </c>
      <c r="G129" s="39"/>
      <c r="H129" s="39"/>
      <c r="I129" s="181"/>
      <c r="J129" s="39"/>
      <c r="K129" s="39"/>
      <c r="L129" s="40"/>
      <c r="M129" s="182"/>
      <c r="N129" s="183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159</v>
      </c>
      <c r="AU129" s="20" t="s">
        <v>81</v>
      </c>
    </row>
    <row r="130" s="2" customFormat="1">
      <c r="A130" s="39"/>
      <c r="B130" s="40"/>
      <c r="C130" s="39"/>
      <c r="D130" s="190" t="s">
        <v>265</v>
      </c>
      <c r="E130" s="39"/>
      <c r="F130" s="191" t="s">
        <v>961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265</v>
      </c>
      <c r="AU130" s="20" t="s">
        <v>81</v>
      </c>
    </row>
    <row r="131" s="13" customFormat="1">
      <c r="A131" s="13"/>
      <c r="B131" s="192"/>
      <c r="C131" s="13"/>
      <c r="D131" s="179" t="s">
        <v>267</v>
      </c>
      <c r="E131" s="193" t="s">
        <v>3</v>
      </c>
      <c r="F131" s="194" t="s">
        <v>962</v>
      </c>
      <c r="G131" s="13"/>
      <c r="H131" s="195">
        <v>0.39600000000000002</v>
      </c>
      <c r="I131" s="196"/>
      <c r="J131" s="13"/>
      <c r="K131" s="13"/>
      <c r="L131" s="192"/>
      <c r="M131" s="197"/>
      <c r="N131" s="198"/>
      <c r="O131" s="198"/>
      <c r="P131" s="198"/>
      <c r="Q131" s="198"/>
      <c r="R131" s="198"/>
      <c r="S131" s="198"/>
      <c r="T131" s="19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3" t="s">
        <v>267</v>
      </c>
      <c r="AU131" s="193" t="s">
        <v>81</v>
      </c>
      <c r="AV131" s="13" t="s">
        <v>81</v>
      </c>
      <c r="AW131" s="13" t="s">
        <v>33</v>
      </c>
      <c r="AX131" s="13" t="s">
        <v>79</v>
      </c>
      <c r="AY131" s="193" t="s">
        <v>150</v>
      </c>
    </row>
    <row r="132" s="2" customFormat="1" ht="24.15" customHeight="1">
      <c r="A132" s="39"/>
      <c r="B132" s="165"/>
      <c r="C132" s="166" t="s">
        <v>208</v>
      </c>
      <c r="D132" s="166" t="s">
        <v>153</v>
      </c>
      <c r="E132" s="167" t="s">
        <v>963</v>
      </c>
      <c r="F132" s="168" t="s">
        <v>964</v>
      </c>
      <c r="G132" s="169" t="s">
        <v>538</v>
      </c>
      <c r="H132" s="170">
        <v>0.033000000000000002</v>
      </c>
      <c r="I132" s="171"/>
      <c r="J132" s="172">
        <f>ROUND(I132*H132,2)</f>
        <v>0</v>
      </c>
      <c r="K132" s="168" t="s">
        <v>262</v>
      </c>
      <c r="L132" s="40"/>
      <c r="M132" s="173" t="s">
        <v>3</v>
      </c>
      <c r="N132" s="174" t="s">
        <v>42</v>
      </c>
      <c r="O132" s="73"/>
      <c r="P132" s="175">
        <f>O132*H132</f>
        <v>0</v>
      </c>
      <c r="Q132" s="175">
        <v>1.0627727797</v>
      </c>
      <c r="R132" s="175">
        <f>Q132*H132</f>
        <v>0.035071501730099999</v>
      </c>
      <c r="S132" s="175">
        <v>0</v>
      </c>
      <c r="T132" s="17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77" t="s">
        <v>169</v>
      </c>
      <c r="AT132" s="177" t="s">
        <v>153</v>
      </c>
      <c r="AU132" s="177" t="s">
        <v>81</v>
      </c>
      <c r="AY132" s="20" t="s">
        <v>150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20" t="s">
        <v>79</v>
      </c>
      <c r="BK132" s="178">
        <f>ROUND(I132*H132,2)</f>
        <v>0</v>
      </c>
      <c r="BL132" s="20" t="s">
        <v>169</v>
      </c>
      <c r="BM132" s="177" t="s">
        <v>965</v>
      </c>
    </row>
    <row r="133" s="2" customFormat="1">
      <c r="A133" s="39"/>
      <c r="B133" s="40"/>
      <c r="C133" s="39"/>
      <c r="D133" s="179" t="s">
        <v>159</v>
      </c>
      <c r="E133" s="39"/>
      <c r="F133" s="180" t="s">
        <v>966</v>
      </c>
      <c r="G133" s="39"/>
      <c r="H133" s="39"/>
      <c r="I133" s="181"/>
      <c r="J133" s="39"/>
      <c r="K133" s="39"/>
      <c r="L133" s="40"/>
      <c r="M133" s="182"/>
      <c r="N133" s="183"/>
      <c r="O133" s="73"/>
      <c r="P133" s="73"/>
      <c r="Q133" s="73"/>
      <c r="R133" s="73"/>
      <c r="S133" s="73"/>
      <c r="T133" s="7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20" t="s">
        <v>159</v>
      </c>
      <c r="AU133" s="20" t="s">
        <v>81</v>
      </c>
    </row>
    <row r="134" s="2" customFormat="1">
      <c r="A134" s="39"/>
      <c r="B134" s="40"/>
      <c r="C134" s="39"/>
      <c r="D134" s="190" t="s">
        <v>265</v>
      </c>
      <c r="E134" s="39"/>
      <c r="F134" s="191" t="s">
        <v>967</v>
      </c>
      <c r="G134" s="39"/>
      <c r="H134" s="39"/>
      <c r="I134" s="181"/>
      <c r="J134" s="39"/>
      <c r="K134" s="39"/>
      <c r="L134" s="40"/>
      <c r="M134" s="182"/>
      <c r="N134" s="18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265</v>
      </c>
      <c r="AU134" s="20" t="s">
        <v>81</v>
      </c>
    </row>
    <row r="135" s="13" customFormat="1">
      <c r="A135" s="13"/>
      <c r="B135" s="192"/>
      <c r="C135" s="13"/>
      <c r="D135" s="179" t="s">
        <v>267</v>
      </c>
      <c r="E135" s="193" t="s">
        <v>3</v>
      </c>
      <c r="F135" s="194" t="s">
        <v>968</v>
      </c>
      <c r="G135" s="13"/>
      <c r="H135" s="195">
        <v>0.033000000000000002</v>
      </c>
      <c r="I135" s="196"/>
      <c r="J135" s="13"/>
      <c r="K135" s="13"/>
      <c r="L135" s="192"/>
      <c r="M135" s="197"/>
      <c r="N135" s="198"/>
      <c r="O135" s="198"/>
      <c r="P135" s="198"/>
      <c r="Q135" s="198"/>
      <c r="R135" s="198"/>
      <c r="S135" s="198"/>
      <c r="T135" s="19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3" t="s">
        <v>267</v>
      </c>
      <c r="AU135" s="193" t="s">
        <v>81</v>
      </c>
      <c r="AV135" s="13" t="s">
        <v>81</v>
      </c>
      <c r="AW135" s="13" t="s">
        <v>33</v>
      </c>
      <c r="AX135" s="13" t="s">
        <v>79</v>
      </c>
      <c r="AY135" s="193" t="s">
        <v>150</v>
      </c>
    </row>
    <row r="136" s="12" customFormat="1" ht="22.8" customHeight="1">
      <c r="A136" s="12"/>
      <c r="B136" s="152"/>
      <c r="C136" s="12"/>
      <c r="D136" s="153" t="s">
        <v>70</v>
      </c>
      <c r="E136" s="163" t="s">
        <v>149</v>
      </c>
      <c r="F136" s="163" t="s">
        <v>423</v>
      </c>
      <c r="G136" s="12"/>
      <c r="H136" s="12"/>
      <c r="I136" s="155"/>
      <c r="J136" s="164">
        <f>BK136</f>
        <v>0</v>
      </c>
      <c r="K136" s="12"/>
      <c r="L136" s="152"/>
      <c r="M136" s="157"/>
      <c r="N136" s="158"/>
      <c r="O136" s="158"/>
      <c r="P136" s="159">
        <f>SUM(P137:P149)</f>
        <v>0</v>
      </c>
      <c r="Q136" s="158"/>
      <c r="R136" s="159">
        <f>SUM(R137:R149)</f>
        <v>10.453209600000001</v>
      </c>
      <c r="S136" s="158"/>
      <c r="T136" s="160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3" t="s">
        <v>79</v>
      </c>
      <c r="AT136" s="161" t="s">
        <v>70</v>
      </c>
      <c r="AU136" s="161" t="s">
        <v>79</v>
      </c>
      <c r="AY136" s="153" t="s">
        <v>150</v>
      </c>
      <c r="BK136" s="162">
        <f>SUM(BK137:BK149)</f>
        <v>0</v>
      </c>
    </row>
    <row r="137" s="2" customFormat="1" ht="24.15" customHeight="1">
      <c r="A137" s="39"/>
      <c r="B137" s="165"/>
      <c r="C137" s="166" t="s">
        <v>9</v>
      </c>
      <c r="D137" s="166" t="s">
        <v>153</v>
      </c>
      <c r="E137" s="167" t="s">
        <v>969</v>
      </c>
      <c r="F137" s="168" t="s">
        <v>970</v>
      </c>
      <c r="G137" s="169" t="s">
        <v>233</v>
      </c>
      <c r="H137" s="170">
        <v>21.920000000000002</v>
      </c>
      <c r="I137" s="171"/>
      <c r="J137" s="172">
        <f>ROUND(I137*H137,2)</f>
        <v>0</v>
      </c>
      <c r="K137" s="168" t="s">
        <v>262</v>
      </c>
      <c r="L137" s="40"/>
      <c r="M137" s="173" t="s">
        <v>3</v>
      </c>
      <c r="N137" s="174" t="s">
        <v>42</v>
      </c>
      <c r="O137" s="73"/>
      <c r="P137" s="175">
        <f>O137*H137</f>
        <v>0</v>
      </c>
      <c r="Q137" s="175">
        <v>0.34499999999999997</v>
      </c>
      <c r="R137" s="175">
        <f>Q137*H137</f>
        <v>7.5624000000000002</v>
      </c>
      <c r="S137" s="175">
        <v>0</v>
      </c>
      <c r="T137" s="17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77" t="s">
        <v>169</v>
      </c>
      <c r="AT137" s="177" t="s">
        <v>153</v>
      </c>
      <c r="AU137" s="177" t="s">
        <v>81</v>
      </c>
      <c r="AY137" s="20" t="s">
        <v>150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20" t="s">
        <v>79</v>
      </c>
      <c r="BK137" s="178">
        <f>ROUND(I137*H137,2)</f>
        <v>0</v>
      </c>
      <c r="BL137" s="20" t="s">
        <v>169</v>
      </c>
      <c r="BM137" s="177" t="s">
        <v>971</v>
      </c>
    </row>
    <row r="138" s="2" customFormat="1">
      <c r="A138" s="39"/>
      <c r="B138" s="40"/>
      <c r="C138" s="39"/>
      <c r="D138" s="179" t="s">
        <v>159</v>
      </c>
      <c r="E138" s="39"/>
      <c r="F138" s="180" t="s">
        <v>972</v>
      </c>
      <c r="G138" s="39"/>
      <c r="H138" s="39"/>
      <c r="I138" s="181"/>
      <c r="J138" s="39"/>
      <c r="K138" s="39"/>
      <c r="L138" s="40"/>
      <c r="M138" s="182"/>
      <c r="N138" s="183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159</v>
      </c>
      <c r="AU138" s="20" t="s">
        <v>81</v>
      </c>
    </row>
    <row r="139" s="2" customFormat="1">
      <c r="A139" s="39"/>
      <c r="B139" s="40"/>
      <c r="C139" s="39"/>
      <c r="D139" s="190" t="s">
        <v>265</v>
      </c>
      <c r="E139" s="39"/>
      <c r="F139" s="191" t="s">
        <v>973</v>
      </c>
      <c r="G139" s="39"/>
      <c r="H139" s="39"/>
      <c r="I139" s="181"/>
      <c r="J139" s="39"/>
      <c r="K139" s="39"/>
      <c r="L139" s="40"/>
      <c r="M139" s="182"/>
      <c r="N139" s="183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265</v>
      </c>
      <c r="AU139" s="20" t="s">
        <v>81</v>
      </c>
    </row>
    <row r="140" s="13" customFormat="1">
      <c r="A140" s="13"/>
      <c r="B140" s="192"/>
      <c r="C140" s="13"/>
      <c r="D140" s="179" t="s">
        <v>267</v>
      </c>
      <c r="E140" s="193" t="s">
        <v>3</v>
      </c>
      <c r="F140" s="194" t="s">
        <v>974</v>
      </c>
      <c r="G140" s="13"/>
      <c r="H140" s="195">
        <v>21.920000000000002</v>
      </c>
      <c r="I140" s="196"/>
      <c r="J140" s="13"/>
      <c r="K140" s="13"/>
      <c r="L140" s="192"/>
      <c r="M140" s="197"/>
      <c r="N140" s="198"/>
      <c r="O140" s="198"/>
      <c r="P140" s="198"/>
      <c r="Q140" s="198"/>
      <c r="R140" s="198"/>
      <c r="S140" s="198"/>
      <c r="T140" s="19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3" t="s">
        <v>267</v>
      </c>
      <c r="AU140" s="193" t="s">
        <v>81</v>
      </c>
      <c r="AV140" s="13" t="s">
        <v>81</v>
      </c>
      <c r="AW140" s="13" t="s">
        <v>33</v>
      </c>
      <c r="AX140" s="13" t="s">
        <v>79</v>
      </c>
      <c r="AY140" s="193" t="s">
        <v>150</v>
      </c>
    </row>
    <row r="141" s="14" customFormat="1">
      <c r="A141" s="14"/>
      <c r="B141" s="200"/>
      <c r="C141" s="14"/>
      <c r="D141" s="179" t="s">
        <v>267</v>
      </c>
      <c r="E141" s="201" t="s">
        <v>3</v>
      </c>
      <c r="F141" s="202" t="s">
        <v>975</v>
      </c>
      <c r="G141" s="14"/>
      <c r="H141" s="201" t="s">
        <v>3</v>
      </c>
      <c r="I141" s="203"/>
      <c r="J141" s="14"/>
      <c r="K141" s="14"/>
      <c r="L141" s="200"/>
      <c r="M141" s="204"/>
      <c r="N141" s="205"/>
      <c r="O141" s="205"/>
      <c r="P141" s="205"/>
      <c r="Q141" s="205"/>
      <c r="R141" s="205"/>
      <c r="S141" s="205"/>
      <c r="T141" s="20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1" t="s">
        <v>267</v>
      </c>
      <c r="AU141" s="201" t="s">
        <v>81</v>
      </c>
      <c r="AV141" s="14" t="s">
        <v>79</v>
      </c>
      <c r="AW141" s="14" t="s">
        <v>33</v>
      </c>
      <c r="AX141" s="14" t="s">
        <v>71</v>
      </c>
      <c r="AY141" s="201" t="s">
        <v>150</v>
      </c>
    </row>
    <row r="142" s="2" customFormat="1" ht="37.8" customHeight="1">
      <c r="A142" s="39"/>
      <c r="B142" s="165"/>
      <c r="C142" s="166" t="s">
        <v>330</v>
      </c>
      <c r="D142" s="166" t="s">
        <v>153</v>
      </c>
      <c r="E142" s="167" t="s">
        <v>976</v>
      </c>
      <c r="F142" s="168" t="s">
        <v>977</v>
      </c>
      <c r="G142" s="169" t="s">
        <v>233</v>
      </c>
      <c r="H142" s="170">
        <v>10.960000000000001</v>
      </c>
      <c r="I142" s="171"/>
      <c r="J142" s="172">
        <f>ROUND(I142*H142,2)</f>
        <v>0</v>
      </c>
      <c r="K142" s="168" t="s">
        <v>262</v>
      </c>
      <c r="L142" s="40"/>
      <c r="M142" s="173" t="s">
        <v>3</v>
      </c>
      <c r="N142" s="174" t="s">
        <v>42</v>
      </c>
      <c r="O142" s="73"/>
      <c r="P142" s="175">
        <f>O142*H142</f>
        <v>0</v>
      </c>
      <c r="Q142" s="175">
        <v>0.26375999999999999</v>
      </c>
      <c r="R142" s="175">
        <f>Q142*H142</f>
        <v>2.8908096000000003</v>
      </c>
      <c r="S142" s="175">
        <v>0</v>
      </c>
      <c r="T142" s="17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7" t="s">
        <v>169</v>
      </c>
      <c r="AT142" s="177" t="s">
        <v>153</v>
      </c>
      <c r="AU142" s="177" t="s">
        <v>81</v>
      </c>
      <c r="AY142" s="20" t="s">
        <v>150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20" t="s">
        <v>79</v>
      </c>
      <c r="BK142" s="178">
        <f>ROUND(I142*H142,2)</f>
        <v>0</v>
      </c>
      <c r="BL142" s="20" t="s">
        <v>169</v>
      </c>
      <c r="BM142" s="177" t="s">
        <v>978</v>
      </c>
    </row>
    <row r="143" s="2" customFormat="1">
      <c r="A143" s="39"/>
      <c r="B143" s="40"/>
      <c r="C143" s="39"/>
      <c r="D143" s="179" t="s">
        <v>159</v>
      </c>
      <c r="E143" s="39"/>
      <c r="F143" s="180" t="s">
        <v>979</v>
      </c>
      <c r="G143" s="39"/>
      <c r="H143" s="39"/>
      <c r="I143" s="181"/>
      <c r="J143" s="39"/>
      <c r="K143" s="39"/>
      <c r="L143" s="40"/>
      <c r="M143" s="182"/>
      <c r="N143" s="183"/>
      <c r="O143" s="73"/>
      <c r="P143" s="73"/>
      <c r="Q143" s="73"/>
      <c r="R143" s="73"/>
      <c r="S143" s="73"/>
      <c r="T143" s="7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20" t="s">
        <v>159</v>
      </c>
      <c r="AU143" s="20" t="s">
        <v>81</v>
      </c>
    </row>
    <row r="144" s="2" customFormat="1">
      <c r="A144" s="39"/>
      <c r="B144" s="40"/>
      <c r="C144" s="39"/>
      <c r="D144" s="190" t="s">
        <v>265</v>
      </c>
      <c r="E144" s="39"/>
      <c r="F144" s="191" t="s">
        <v>980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265</v>
      </c>
      <c r="AU144" s="20" t="s">
        <v>81</v>
      </c>
    </row>
    <row r="145" s="13" customFormat="1">
      <c r="A145" s="13"/>
      <c r="B145" s="192"/>
      <c r="C145" s="13"/>
      <c r="D145" s="179" t="s">
        <v>267</v>
      </c>
      <c r="E145" s="193" t="s">
        <v>3</v>
      </c>
      <c r="F145" s="194" t="s">
        <v>981</v>
      </c>
      <c r="G145" s="13"/>
      <c r="H145" s="195">
        <v>10.960000000000001</v>
      </c>
      <c r="I145" s="196"/>
      <c r="J145" s="13"/>
      <c r="K145" s="13"/>
      <c r="L145" s="192"/>
      <c r="M145" s="197"/>
      <c r="N145" s="198"/>
      <c r="O145" s="198"/>
      <c r="P145" s="198"/>
      <c r="Q145" s="198"/>
      <c r="R145" s="198"/>
      <c r="S145" s="198"/>
      <c r="T145" s="19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3" t="s">
        <v>267</v>
      </c>
      <c r="AU145" s="193" t="s">
        <v>81</v>
      </c>
      <c r="AV145" s="13" t="s">
        <v>81</v>
      </c>
      <c r="AW145" s="13" t="s">
        <v>33</v>
      </c>
      <c r="AX145" s="13" t="s">
        <v>79</v>
      </c>
      <c r="AY145" s="193" t="s">
        <v>150</v>
      </c>
    </row>
    <row r="146" s="2" customFormat="1" ht="33" customHeight="1">
      <c r="A146" s="39"/>
      <c r="B146" s="165"/>
      <c r="C146" s="166" t="s">
        <v>336</v>
      </c>
      <c r="D146" s="166" t="s">
        <v>153</v>
      </c>
      <c r="E146" s="167" t="s">
        <v>472</v>
      </c>
      <c r="F146" s="168" t="s">
        <v>473</v>
      </c>
      <c r="G146" s="169" t="s">
        <v>233</v>
      </c>
      <c r="H146" s="170">
        <v>70</v>
      </c>
      <c r="I146" s="171"/>
      <c r="J146" s="172">
        <f>ROUND(I146*H146,2)</f>
        <v>0</v>
      </c>
      <c r="K146" s="168" t="s">
        <v>262</v>
      </c>
      <c r="L146" s="40"/>
      <c r="M146" s="173" t="s">
        <v>3</v>
      </c>
      <c r="N146" s="174" t="s">
        <v>42</v>
      </c>
      <c r="O146" s="73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77" t="s">
        <v>169</v>
      </c>
      <c r="AT146" s="177" t="s">
        <v>153</v>
      </c>
      <c r="AU146" s="177" t="s">
        <v>81</v>
      </c>
      <c r="AY146" s="20" t="s">
        <v>150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20" t="s">
        <v>79</v>
      </c>
      <c r="BK146" s="178">
        <f>ROUND(I146*H146,2)</f>
        <v>0</v>
      </c>
      <c r="BL146" s="20" t="s">
        <v>169</v>
      </c>
      <c r="BM146" s="177" t="s">
        <v>982</v>
      </c>
    </row>
    <row r="147" s="2" customFormat="1">
      <c r="A147" s="39"/>
      <c r="B147" s="40"/>
      <c r="C147" s="39"/>
      <c r="D147" s="179" t="s">
        <v>159</v>
      </c>
      <c r="E147" s="39"/>
      <c r="F147" s="180" t="s">
        <v>475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159</v>
      </c>
      <c r="AU147" s="20" t="s">
        <v>81</v>
      </c>
    </row>
    <row r="148" s="2" customFormat="1">
      <c r="A148" s="39"/>
      <c r="B148" s="40"/>
      <c r="C148" s="39"/>
      <c r="D148" s="190" t="s">
        <v>265</v>
      </c>
      <c r="E148" s="39"/>
      <c r="F148" s="191" t="s">
        <v>476</v>
      </c>
      <c r="G148" s="39"/>
      <c r="H148" s="39"/>
      <c r="I148" s="181"/>
      <c r="J148" s="39"/>
      <c r="K148" s="39"/>
      <c r="L148" s="40"/>
      <c r="M148" s="182"/>
      <c r="N148" s="183"/>
      <c r="O148" s="73"/>
      <c r="P148" s="73"/>
      <c r="Q148" s="73"/>
      <c r="R148" s="73"/>
      <c r="S148" s="73"/>
      <c r="T148" s="7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20" t="s">
        <v>265</v>
      </c>
      <c r="AU148" s="20" t="s">
        <v>81</v>
      </c>
    </row>
    <row r="149" s="13" customFormat="1">
      <c r="A149" s="13"/>
      <c r="B149" s="192"/>
      <c r="C149" s="13"/>
      <c r="D149" s="179" t="s">
        <v>267</v>
      </c>
      <c r="E149" s="193" t="s">
        <v>3</v>
      </c>
      <c r="F149" s="194" t="s">
        <v>244</v>
      </c>
      <c r="G149" s="13"/>
      <c r="H149" s="195">
        <v>70</v>
      </c>
      <c r="I149" s="196"/>
      <c r="J149" s="13"/>
      <c r="K149" s="13"/>
      <c r="L149" s="192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3" t="s">
        <v>267</v>
      </c>
      <c r="AU149" s="193" t="s">
        <v>81</v>
      </c>
      <c r="AV149" s="13" t="s">
        <v>81</v>
      </c>
      <c r="AW149" s="13" t="s">
        <v>33</v>
      </c>
      <c r="AX149" s="13" t="s">
        <v>79</v>
      </c>
      <c r="AY149" s="193" t="s">
        <v>150</v>
      </c>
    </row>
    <row r="150" s="12" customFormat="1" ht="22.8" customHeight="1">
      <c r="A150" s="12"/>
      <c r="B150" s="152"/>
      <c r="C150" s="12"/>
      <c r="D150" s="153" t="s">
        <v>70</v>
      </c>
      <c r="E150" s="163" t="s">
        <v>192</v>
      </c>
      <c r="F150" s="163" t="s">
        <v>983</v>
      </c>
      <c r="G150" s="12"/>
      <c r="H150" s="12"/>
      <c r="I150" s="155"/>
      <c r="J150" s="164">
        <f>BK150</f>
        <v>0</v>
      </c>
      <c r="K150" s="12"/>
      <c r="L150" s="152"/>
      <c r="M150" s="157"/>
      <c r="N150" s="158"/>
      <c r="O150" s="158"/>
      <c r="P150" s="159">
        <f>SUM(P151:P194)</f>
        <v>0</v>
      </c>
      <c r="Q150" s="158"/>
      <c r="R150" s="159">
        <f>SUM(R151:R194)</f>
        <v>8.4139719410000016</v>
      </c>
      <c r="S150" s="158"/>
      <c r="T150" s="160">
        <f>SUM(T151:T194)</f>
        <v>0.0252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3" t="s">
        <v>79</v>
      </c>
      <c r="AT150" s="161" t="s">
        <v>70</v>
      </c>
      <c r="AU150" s="161" t="s">
        <v>79</v>
      </c>
      <c r="AY150" s="153" t="s">
        <v>150</v>
      </c>
      <c r="BK150" s="162">
        <f>SUM(BK151:BK194)</f>
        <v>0</v>
      </c>
    </row>
    <row r="151" s="2" customFormat="1" ht="24.15" customHeight="1">
      <c r="A151" s="39"/>
      <c r="B151" s="165"/>
      <c r="C151" s="166" t="s">
        <v>344</v>
      </c>
      <c r="D151" s="166" t="s">
        <v>153</v>
      </c>
      <c r="E151" s="167" t="s">
        <v>984</v>
      </c>
      <c r="F151" s="168" t="s">
        <v>985</v>
      </c>
      <c r="G151" s="169" t="s">
        <v>317</v>
      </c>
      <c r="H151" s="170">
        <v>18.649999999999999</v>
      </c>
      <c r="I151" s="171"/>
      <c r="J151" s="172">
        <f>ROUND(I151*H151,2)</f>
        <v>0</v>
      </c>
      <c r="K151" s="168" t="s">
        <v>262</v>
      </c>
      <c r="L151" s="40"/>
      <c r="M151" s="173" t="s">
        <v>3</v>
      </c>
      <c r="N151" s="174" t="s">
        <v>42</v>
      </c>
      <c r="O151" s="73"/>
      <c r="P151" s="175">
        <f>O151*H151</f>
        <v>0</v>
      </c>
      <c r="Q151" s="175">
        <v>1.8E-05</v>
      </c>
      <c r="R151" s="175">
        <f>Q151*H151</f>
        <v>0.00033569999999999997</v>
      </c>
      <c r="S151" s="175">
        <v>0</v>
      </c>
      <c r="T151" s="17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7" t="s">
        <v>169</v>
      </c>
      <c r="AT151" s="177" t="s">
        <v>153</v>
      </c>
      <c r="AU151" s="177" t="s">
        <v>81</v>
      </c>
      <c r="AY151" s="20" t="s">
        <v>150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20" t="s">
        <v>79</v>
      </c>
      <c r="BK151" s="178">
        <f>ROUND(I151*H151,2)</f>
        <v>0</v>
      </c>
      <c r="BL151" s="20" t="s">
        <v>169</v>
      </c>
      <c r="BM151" s="177" t="s">
        <v>986</v>
      </c>
    </row>
    <row r="152" s="2" customFormat="1">
      <c r="A152" s="39"/>
      <c r="B152" s="40"/>
      <c r="C152" s="39"/>
      <c r="D152" s="179" t="s">
        <v>159</v>
      </c>
      <c r="E152" s="39"/>
      <c r="F152" s="180" t="s">
        <v>987</v>
      </c>
      <c r="G152" s="39"/>
      <c r="H152" s="39"/>
      <c r="I152" s="181"/>
      <c r="J152" s="39"/>
      <c r="K152" s="39"/>
      <c r="L152" s="40"/>
      <c r="M152" s="182"/>
      <c r="N152" s="18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159</v>
      </c>
      <c r="AU152" s="20" t="s">
        <v>81</v>
      </c>
    </row>
    <row r="153" s="2" customFormat="1">
      <c r="A153" s="39"/>
      <c r="B153" s="40"/>
      <c r="C153" s="39"/>
      <c r="D153" s="190" t="s">
        <v>265</v>
      </c>
      <c r="E153" s="39"/>
      <c r="F153" s="191" t="s">
        <v>988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265</v>
      </c>
      <c r="AU153" s="20" t="s">
        <v>81</v>
      </c>
    </row>
    <row r="154" s="13" customFormat="1">
      <c r="A154" s="13"/>
      <c r="B154" s="192"/>
      <c r="C154" s="13"/>
      <c r="D154" s="179" t="s">
        <v>267</v>
      </c>
      <c r="E154" s="193" t="s">
        <v>908</v>
      </c>
      <c r="F154" s="194" t="s">
        <v>909</v>
      </c>
      <c r="G154" s="13"/>
      <c r="H154" s="195">
        <v>18.649999999999999</v>
      </c>
      <c r="I154" s="196"/>
      <c r="J154" s="13"/>
      <c r="K154" s="13"/>
      <c r="L154" s="192"/>
      <c r="M154" s="197"/>
      <c r="N154" s="198"/>
      <c r="O154" s="198"/>
      <c r="P154" s="198"/>
      <c r="Q154" s="198"/>
      <c r="R154" s="198"/>
      <c r="S154" s="198"/>
      <c r="T154" s="19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3" t="s">
        <v>267</v>
      </c>
      <c r="AU154" s="193" t="s">
        <v>81</v>
      </c>
      <c r="AV154" s="13" t="s">
        <v>81</v>
      </c>
      <c r="AW154" s="13" t="s">
        <v>33</v>
      </c>
      <c r="AX154" s="13" t="s">
        <v>79</v>
      </c>
      <c r="AY154" s="193" t="s">
        <v>150</v>
      </c>
    </row>
    <row r="155" s="2" customFormat="1" ht="24.15" customHeight="1">
      <c r="A155" s="39"/>
      <c r="B155" s="165"/>
      <c r="C155" s="207" t="s">
        <v>350</v>
      </c>
      <c r="D155" s="207" t="s">
        <v>372</v>
      </c>
      <c r="E155" s="208" t="s">
        <v>989</v>
      </c>
      <c r="F155" s="209" t="s">
        <v>990</v>
      </c>
      <c r="G155" s="210" t="s">
        <v>317</v>
      </c>
      <c r="H155" s="211">
        <v>18.649999999999999</v>
      </c>
      <c r="I155" s="212"/>
      <c r="J155" s="213">
        <f>ROUND(I155*H155,2)</f>
        <v>0</v>
      </c>
      <c r="K155" s="209" t="s">
        <v>262</v>
      </c>
      <c r="L155" s="214"/>
      <c r="M155" s="215" t="s">
        <v>3</v>
      </c>
      <c r="N155" s="216" t="s">
        <v>42</v>
      </c>
      <c r="O155" s="73"/>
      <c r="P155" s="175">
        <f>O155*H155</f>
        <v>0</v>
      </c>
      <c r="Q155" s="175">
        <v>0.0058999999999999999</v>
      </c>
      <c r="R155" s="175">
        <f>Q155*H155</f>
        <v>0.11003499999999999</v>
      </c>
      <c r="S155" s="175">
        <v>0</v>
      </c>
      <c r="T155" s="17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77" t="s">
        <v>192</v>
      </c>
      <c r="AT155" s="177" t="s">
        <v>372</v>
      </c>
      <c r="AU155" s="177" t="s">
        <v>81</v>
      </c>
      <c r="AY155" s="20" t="s">
        <v>150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20" t="s">
        <v>79</v>
      </c>
      <c r="BK155" s="178">
        <f>ROUND(I155*H155,2)</f>
        <v>0</v>
      </c>
      <c r="BL155" s="20" t="s">
        <v>169</v>
      </c>
      <c r="BM155" s="177" t="s">
        <v>991</v>
      </c>
    </row>
    <row r="156" s="2" customFormat="1">
      <c r="A156" s="39"/>
      <c r="B156" s="40"/>
      <c r="C156" s="39"/>
      <c r="D156" s="179" t="s">
        <v>159</v>
      </c>
      <c r="E156" s="39"/>
      <c r="F156" s="180" t="s">
        <v>990</v>
      </c>
      <c r="G156" s="39"/>
      <c r="H156" s="39"/>
      <c r="I156" s="181"/>
      <c r="J156" s="39"/>
      <c r="K156" s="39"/>
      <c r="L156" s="40"/>
      <c r="M156" s="182"/>
      <c r="N156" s="183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20" t="s">
        <v>159</v>
      </c>
      <c r="AU156" s="20" t="s">
        <v>81</v>
      </c>
    </row>
    <row r="157" s="13" customFormat="1">
      <c r="A157" s="13"/>
      <c r="B157" s="192"/>
      <c r="C157" s="13"/>
      <c r="D157" s="179" t="s">
        <v>267</v>
      </c>
      <c r="E157" s="193" t="s">
        <v>3</v>
      </c>
      <c r="F157" s="194" t="s">
        <v>908</v>
      </c>
      <c r="G157" s="13"/>
      <c r="H157" s="195">
        <v>18.649999999999999</v>
      </c>
      <c r="I157" s="196"/>
      <c r="J157" s="13"/>
      <c r="K157" s="13"/>
      <c r="L157" s="192"/>
      <c r="M157" s="197"/>
      <c r="N157" s="198"/>
      <c r="O157" s="198"/>
      <c r="P157" s="198"/>
      <c r="Q157" s="198"/>
      <c r="R157" s="198"/>
      <c r="S157" s="198"/>
      <c r="T157" s="19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3" t="s">
        <v>267</v>
      </c>
      <c r="AU157" s="193" t="s">
        <v>81</v>
      </c>
      <c r="AV157" s="13" t="s">
        <v>81</v>
      </c>
      <c r="AW157" s="13" t="s">
        <v>33</v>
      </c>
      <c r="AX157" s="13" t="s">
        <v>79</v>
      </c>
      <c r="AY157" s="193" t="s">
        <v>150</v>
      </c>
    </row>
    <row r="158" s="2" customFormat="1" ht="33" customHeight="1">
      <c r="A158" s="39"/>
      <c r="B158" s="165"/>
      <c r="C158" s="166" t="s">
        <v>357</v>
      </c>
      <c r="D158" s="166" t="s">
        <v>153</v>
      </c>
      <c r="E158" s="167" t="s">
        <v>992</v>
      </c>
      <c r="F158" s="168" t="s">
        <v>993</v>
      </c>
      <c r="G158" s="169" t="s">
        <v>217</v>
      </c>
      <c r="H158" s="170">
        <v>2</v>
      </c>
      <c r="I158" s="171"/>
      <c r="J158" s="172">
        <f>ROUND(I158*H158,2)</f>
        <v>0</v>
      </c>
      <c r="K158" s="168" t="s">
        <v>262</v>
      </c>
      <c r="L158" s="40"/>
      <c r="M158" s="173" t="s">
        <v>3</v>
      </c>
      <c r="N158" s="174" t="s">
        <v>42</v>
      </c>
      <c r="O158" s="73"/>
      <c r="P158" s="175">
        <f>O158*H158</f>
        <v>0</v>
      </c>
      <c r="Q158" s="175">
        <v>2.115869408</v>
      </c>
      <c r="R158" s="175">
        <f>Q158*H158</f>
        <v>4.231738816</v>
      </c>
      <c r="S158" s="175">
        <v>0</v>
      </c>
      <c r="T158" s="17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77" t="s">
        <v>169</v>
      </c>
      <c r="AT158" s="177" t="s">
        <v>153</v>
      </c>
      <c r="AU158" s="177" t="s">
        <v>81</v>
      </c>
      <c r="AY158" s="20" t="s">
        <v>150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20" t="s">
        <v>79</v>
      </c>
      <c r="BK158" s="178">
        <f>ROUND(I158*H158,2)</f>
        <v>0</v>
      </c>
      <c r="BL158" s="20" t="s">
        <v>169</v>
      </c>
      <c r="BM158" s="177" t="s">
        <v>994</v>
      </c>
    </row>
    <row r="159" s="2" customFormat="1">
      <c r="A159" s="39"/>
      <c r="B159" s="40"/>
      <c r="C159" s="39"/>
      <c r="D159" s="179" t="s">
        <v>159</v>
      </c>
      <c r="E159" s="39"/>
      <c r="F159" s="180" t="s">
        <v>995</v>
      </c>
      <c r="G159" s="39"/>
      <c r="H159" s="39"/>
      <c r="I159" s="181"/>
      <c r="J159" s="39"/>
      <c r="K159" s="39"/>
      <c r="L159" s="40"/>
      <c r="M159" s="182"/>
      <c r="N159" s="183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20" t="s">
        <v>159</v>
      </c>
      <c r="AU159" s="20" t="s">
        <v>81</v>
      </c>
    </row>
    <row r="160" s="2" customFormat="1">
      <c r="A160" s="39"/>
      <c r="B160" s="40"/>
      <c r="C160" s="39"/>
      <c r="D160" s="190" t="s">
        <v>265</v>
      </c>
      <c r="E160" s="39"/>
      <c r="F160" s="191" t="s">
        <v>996</v>
      </c>
      <c r="G160" s="39"/>
      <c r="H160" s="39"/>
      <c r="I160" s="181"/>
      <c r="J160" s="39"/>
      <c r="K160" s="39"/>
      <c r="L160" s="40"/>
      <c r="M160" s="182"/>
      <c r="N160" s="183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265</v>
      </c>
      <c r="AU160" s="20" t="s">
        <v>81</v>
      </c>
    </row>
    <row r="161" s="13" customFormat="1">
      <c r="A161" s="13"/>
      <c r="B161" s="192"/>
      <c r="C161" s="13"/>
      <c r="D161" s="179" t="s">
        <v>267</v>
      </c>
      <c r="E161" s="193" t="s">
        <v>3</v>
      </c>
      <c r="F161" s="194" t="s">
        <v>81</v>
      </c>
      <c r="G161" s="13"/>
      <c r="H161" s="195">
        <v>2</v>
      </c>
      <c r="I161" s="196"/>
      <c r="J161" s="13"/>
      <c r="K161" s="13"/>
      <c r="L161" s="192"/>
      <c r="M161" s="197"/>
      <c r="N161" s="198"/>
      <c r="O161" s="198"/>
      <c r="P161" s="198"/>
      <c r="Q161" s="198"/>
      <c r="R161" s="198"/>
      <c r="S161" s="198"/>
      <c r="T161" s="19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3" t="s">
        <v>267</v>
      </c>
      <c r="AU161" s="193" t="s">
        <v>81</v>
      </c>
      <c r="AV161" s="13" t="s">
        <v>81</v>
      </c>
      <c r="AW161" s="13" t="s">
        <v>33</v>
      </c>
      <c r="AX161" s="13" t="s">
        <v>79</v>
      </c>
      <c r="AY161" s="193" t="s">
        <v>150</v>
      </c>
    </row>
    <row r="162" s="2" customFormat="1" ht="24.15" customHeight="1">
      <c r="A162" s="39"/>
      <c r="B162" s="165"/>
      <c r="C162" s="207" t="s">
        <v>364</v>
      </c>
      <c r="D162" s="207" t="s">
        <v>372</v>
      </c>
      <c r="E162" s="208" t="s">
        <v>997</v>
      </c>
      <c r="F162" s="209" t="s">
        <v>998</v>
      </c>
      <c r="G162" s="210" t="s">
        <v>217</v>
      </c>
      <c r="H162" s="211">
        <v>2</v>
      </c>
      <c r="I162" s="212"/>
      <c r="J162" s="213">
        <f>ROUND(I162*H162,2)</f>
        <v>0</v>
      </c>
      <c r="K162" s="209" t="s">
        <v>262</v>
      </c>
      <c r="L162" s="214"/>
      <c r="M162" s="215" t="s">
        <v>3</v>
      </c>
      <c r="N162" s="216" t="s">
        <v>42</v>
      </c>
      <c r="O162" s="73"/>
      <c r="P162" s="175">
        <f>O162*H162</f>
        <v>0</v>
      </c>
      <c r="Q162" s="175">
        <v>1.29</v>
      </c>
      <c r="R162" s="175">
        <f>Q162*H162</f>
        <v>2.5800000000000001</v>
      </c>
      <c r="S162" s="175">
        <v>0</v>
      </c>
      <c r="T162" s="17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77" t="s">
        <v>192</v>
      </c>
      <c r="AT162" s="177" t="s">
        <v>372</v>
      </c>
      <c r="AU162" s="177" t="s">
        <v>81</v>
      </c>
      <c r="AY162" s="20" t="s">
        <v>150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20" t="s">
        <v>79</v>
      </c>
      <c r="BK162" s="178">
        <f>ROUND(I162*H162,2)</f>
        <v>0</v>
      </c>
      <c r="BL162" s="20" t="s">
        <v>169</v>
      </c>
      <c r="BM162" s="177" t="s">
        <v>999</v>
      </c>
    </row>
    <row r="163" s="2" customFormat="1">
      <c r="A163" s="39"/>
      <c r="B163" s="40"/>
      <c r="C163" s="39"/>
      <c r="D163" s="179" t="s">
        <v>159</v>
      </c>
      <c r="E163" s="39"/>
      <c r="F163" s="180" t="s">
        <v>998</v>
      </c>
      <c r="G163" s="39"/>
      <c r="H163" s="39"/>
      <c r="I163" s="181"/>
      <c r="J163" s="39"/>
      <c r="K163" s="39"/>
      <c r="L163" s="40"/>
      <c r="M163" s="182"/>
      <c r="N163" s="183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20" t="s">
        <v>159</v>
      </c>
      <c r="AU163" s="20" t="s">
        <v>81</v>
      </c>
    </row>
    <row r="164" s="13" customFormat="1">
      <c r="A164" s="13"/>
      <c r="B164" s="192"/>
      <c r="C164" s="13"/>
      <c r="D164" s="179" t="s">
        <v>267</v>
      </c>
      <c r="E164" s="193" t="s">
        <v>3</v>
      </c>
      <c r="F164" s="194" t="s">
        <v>81</v>
      </c>
      <c r="G164" s="13"/>
      <c r="H164" s="195">
        <v>2</v>
      </c>
      <c r="I164" s="196"/>
      <c r="J164" s="13"/>
      <c r="K164" s="13"/>
      <c r="L164" s="192"/>
      <c r="M164" s="197"/>
      <c r="N164" s="198"/>
      <c r="O164" s="198"/>
      <c r="P164" s="198"/>
      <c r="Q164" s="198"/>
      <c r="R164" s="198"/>
      <c r="S164" s="198"/>
      <c r="T164" s="19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3" t="s">
        <v>267</v>
      </c>
      <c r="AU164" s="193" t="s">
        <v>81</v>
      </c>
      <c r="AV164" s="13" t="s">
        <v>81</v>
      </c>
      <c r="AW164" s="13" t="s">
        <v>33</v>
      </c>
      <c r="AX164" s="13" t="s">
        <v>79</v>
      </c>
      <c r="AY164" s="193" t="s">
        <v>150</v>
      </c>
    </row>
    <row r="165" s="2" customFormat="1" ht="24.15" customHeight="1">
      <c r="A165" s="39"/>
      <c r="B165" s="165"/>
      <c r="C165" s="207" t="s">
        <v>371</v>
      </c>
      <c r="D165" s="207" t="s">
        <v>372</v>
      </c>
      <c r="E165" s="208" t="s">
        <v>1000</v>
      </c>
      <c r="F165" s="209" t="s">
        <v>1001</v>
      </c>
      <c r="G165" s="210" t="s">
        <v>217</v>
      </c>
      <c r="H165" s="211">
        <v>1</v>
      </c>
      <c r="I165" s="212"/>
      <c r="J165" s="213">
        <f>ROUND(I165*H165,2)</f>
        <v>0</v>
      </c>
      <c r="K165" s="209" t="s">
        <v>262</v>
      </c>
      <c r="L165" s="214"/>
      <c r="M165" s="215" t="s">
        <v>3</v>
      </c>
      <c r="N165" s="216" t="s">
        <v>42</v>
      </c>
      <c r="O165" s="73"/>
      <c r="P165" s="175">
        <f>O165*H165</f>
        <v>0</v>
      </c>
      <c r="Q165" s="175">
        <v>0.040000000000000001</v>
      </c>
      <c r="R165" s="175">
        <f>Q165*H165</f>
        <v>0.040000000000000001</v>
      </c>
      <c r="S165" s="175">
        <v>0</v>
      </c>
      <c r="T165" s="17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77" t="s">
        <v>192</v>
      </c>
      <c r="AT165" s="177" t="s">
        <v>372</v>
      </c>
      <c r="AU165" s="177" t="s">
        <v>81</v>
      </c>
      <c r="AY165" s="20" t="s">
        <v>150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20" t="s">
        <v>79</v>
      </c>
      <c r="BK165" s="178">
        <f>ROUND(I165*H165,2)</f>
        <v>0</v>
      </c>
      <c r="BL165" s="20" t="s">
        <v>169</v>
      </c>
      <c r="BM165" s="177" t="s">
        <v>1002</v>
      </c>
    </row>
    <row r="166" s="2" customFormat="1">
      <c r="A166" s="39"/>
      <c r="B166" s="40"/>
      <c r="C166" s="39"/>
      <c r="D166" s="179" t="s">
        <v>159</v>
      </c>
      <c r="E166" s="39"/>
      <c r="F166" s="180" t="s">
        <v>1001</v>
      </c>
      <c r="G166" s="39"/>
      <c r="H166" s="39"/>
      <c r="I166" s="181"/>
      <c r="J166" s="39"/>
      <c r="K166" s="39"/>
      <c r="L166" s="40"/>
      <c r="M166" s="182"/>
      <c r="N166" s="18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159</v>
      </c>
      <c r="AU166" s="20" t="s">
        <v>81</v>
      </c>
    </row>
    <row r="167" s="13" customFormat="1">
      <c r="A167" s="13"/>
      <c r="B167" s="192"/>
      <c r="C167" s="13"/>
      <c r="D167" s="179" t="s">
        <v>267</v>
      </c>
      <c r="E167" s="193" t="s">
        <v>3</v>
      </c>
      <c r="F167" s="194" t="s">
        <v>79</v>
      </c>
      <c r="G167" s="13"/>
      <c r="H167" s="195">
        <v>1</v>
      </c>
      <c r="I167" s="196"/>
      <c r="J167" s="13"/>
      <c r="K167" s="13"/>
      <c r="L167" s="192"/>
      <c r="M167" s="197"/>
      <c r="N167" s="198"/>
      <c r="O167" s="198"/>
      <c r="P167" s="198"/>
      <c r="Q167" s="198"/>
      <c r="R167" s="198"/>
      <c r="S167" s="198"/>
      <c r="T167" s="19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3" t="s">
        <v>267</v>
      </c>
      <c r="AU167" s="193" t="s">
        <v>81</v>
      </c>
      <c r="AV167" s="13" t="s">
        <v>81</v>
      </c>
      <c r="AW167" s="13" t="s">
        <v>33</v>
      </c>
      <c r="AX167" s="13" t="s">
        <v>79</v>
      </c>
      <c r="AY167" s="193" t="s">
        <v>150</v>
      </c>
    </row>
    <row r="168" s="2" customFormat="1" ht="24.15" customHeight="1">
      <c r="A168" s="39"/>
      <c r="B168" s="165"/>
      <c r="C168" s="207" t="s">
        <v>379</v>
      </c>
      <c r="D168" s="207" t="s">
        <v>372</v>
      </c>
      <c r="E168" s="208" t="s">
        <v>1003</v>
      </c>
      <c r="F168" s="209" t="s">
        <v>1004</v>
      </c>
      <c r="G168" s="210" t="s">
        <v>217</v>
      </c>
      <c r="H168" s="211">
        <v>1</v>
      </c>
      <c r="I168" s="212"/>
      <c r="J168" s="213">
        <f>ROUND(I168*H168,2)</f>
        <v>0</v>
      </c>
      <c r="K168" s="209" t="s">
        <v>262</v>
      </c>
      <c r="L168" s="214"/>
      <c r="M168" s="215" t="s">
        <v>3</v>
      </c>
      <c r="N168" s="216" t="s">
        <v>42</v>
      </c>
      <c r="O168" s="73"/>
      <c r="P168" s="175">
        <f>O168*H168</f>
        <v>0</v>
      </c>
      <c r="Q168" s="175">
        <v>0.050999999999999997</v>
      </c>
      <c r="R168" s="175">
        <f>Q168*H168</f>
        <v>0.050999999999999997</v>
      </c>
      <c r="S168" s="175">
        <v>0</v>
      </c>
      <c r="T168" s="17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77" t="s">
        <v>192</v>
      </c>
      <c r="AT168" s="177" t="s">
        <v>372</v>
      </c>
      <c r="AU168" s="177" t="s">
        <v>81</v>
      </c>
      <c r="AY168" s="20" t="s">
        <v>150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20" t="s">
        <v>79</v>
      </c>
      <c r="BK168" s="178">
        <f>ROUND(I168*H168,2)</f>
        <v>0</v>
      </c>
      <c r="BL168" s="20" t="s">
        <v>169</v>
      </c>
      <c r="BM168" s="177" t="s">
        <v>1005</v>
      </c>
    </row>
    <row r="169" s="2" customFormat="1">
      <c r="A169" s="39"/>
      <c r="B169" s="40"/>
      <c r="C169" s="39"/>
      <c r="D169" s="179" t="s">
        <v>159</v>
      </c>
      <c r="E169" s="39"/>
      <c r="F169" s="180" t="s">
        <v>1004</v>
      </c>
      <c r="G169" s="39"/>
      <c r="H169" s="39"/>
      <c r="I169" s="181"/>
      <c r="J169" s="39"/>
      <c r="K169" s="39"/>
      <c r="L169" s="40"/>
      <c r="M169" s="182"/>
      <c r="N169" s="183"/>
      <c r="O169" s="73"/>
      <c r="P169" s="73"/>
      <c r="Q169" s="73"/>
      <c r="R169" s="73"/>
      <c r="S169" s="73"/>
      <c r="T169" s="74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20" t="s">
        <v>159</v>
      </c>
      <c r="AU169" s="20" t="s">
        <v>81</v>
      </c>
    </row>
    <row r="170" s="13" customFormat="1">
      <c r="A170" s="13"/>
      <c r="B170" s="192"/>
      <c r="C170" s="13"/>
      <c r="D170" s="179" t="s">
        <v>267</v>
      </c>
      <c r="E170" s="193" t="s">
        <v>3</v>
      </c>
      <c r="F170" s="194" t="s">
        <v>79</v>
      </c>
      <c r="G170" s="13"/>
      <c r="H170" s="195">
        <v>1</v>
      </c>
      <c r="I170" s="196"/>
      <c r="J170" s="13"/>
      <c r="K170" s="13"/>
      <c r="L170" s="192"/>
      <c r="M170" s="197"/>
      <c r="N170" s="198"/>
      <c r="O170" s="198"/>
      <c r="P170" s="198"/>
      <c r="Q170" s="198"/>
      <c r="R170" s="198"/>
      <c r="S170" s="198"/>
      <c r="T170" s="19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3" t="s">
        <v>267</v>
      </c>
      <c r="AU170" s="193" t="s">
        <v>81</v>
      </c>
      <c r="AV170" s="13" t="s">
        <v>81</v>
      </c>
      <c r="AW170" s="13" t="s">
        <v>33</v>
      </c>
      <c r="AX170" s="13" t="s">
        <v>79</v>
      </c>
      <c r="AY170" s="193" t="s">
        <v>150</v>
      </c>
    </row>
    <row r="171" s="2" customFormat="1" ht="24.15" customHeight="1">
      <c r="A171" s="39"/>
      <c r="B171" s="165"/>
      <c r="C171" s="207" t="s">
        <v>8</v>
      </c>
      <c r="D171" s="207" t="s">
        <v>372</v>
      </c>
      <c r="E171" s="208" t="s">
        <v>1006</v>
      </c>
      <c r="F171" s="209" t="s">
        <v>1007</v>
      </c>
      <c r="G171" s="210" t="s">
        <v>217</v>
      </c>
      <c r="H171" s="211">
        <v>1</v>
      </c>
      <c r="I171" s="212"/>
      <c r="J171" s="213">
        <f>ROUND(I171*H171,2)</f>
        <v>0</v>
      </c>
      <c r="K171" s="209" t="s">
        <v>262</v>
      </c>
      <c r="L171" s="214"/>
      <c r="M171" s="215" t="s">
        <v>3</v>
      </c>
      <c r="N171" s="216" t="s">
        <v>42</v>
      </c>
      <c r="O171" s="73"/>
      <c r="P171" s="175">
        <f>O171*H171</f>
        <v>0</v>
      </c>
      <c r="Q171" s="175">
        <v>0.068000000000000005</v>
      </c>
      <c r="R171" s="175">
        <f>Q171*H171</f>
        <v>0.068000000000000005</v>
      </c>
      <c r="S171" s="175">
        <v>0</v>
      </c>
      <c r="T171" s="17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77" t="s">
        <v>192</v>
      </c>
      <c r="AT171" s="177" t="s">
        <v>372</v>
      </c>
      <c r="AU171" s="177" t="s">
        <v>81</v>
      </c>
      <c r="AY171" s="20" t="s">
        <v>150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20" t="s">
        <v>79</v>
      </c>
      <c r="BK171" s="178">
        <f>ROUND(I171*H171,2)</f>
        <v>0</v>
      </c>
      <c r="BL171" s="20" t="s">
        <v>169</v>
      </c>
      <c r="BM171" s="177" t="s">
        <v>1008</v>
      </c>
    </row>
    <row r="172" s="2" customFormat="1">
      <c r="A172" s="39"/>
      <c r="B172" s="40"/>
      <c r="C172" s="39"/>
      <c r="D172" s="179" t="s">
        <v>159</v>
      </c>
      <c r="E172" s="39"/>
      <c r="F172" s="180" t="s">
        <v>1007</v>
      </c>
      <c r="G172" s="39"/>
      <c r="H172" s="39"/>
      <c r="I172" s="181"/>
      <c r="J172" s="39"/>
      <c r="K172" s="39"/>
      <c r="L172" s="40"/>
      <c r="M172" s="182"/>
      <c r="N172" s="183"/>
      <c r="O172" s="73"/>
      <c r="P172" s="73"/>
      <c r="Q172" s="73"/>
      <c r="R172" s="73"/>
      <c r="S172" s="73"/>
      <c r="T172" s="7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20" t="s">
        <v>159</v>
      </c>
      <c r="AU172" s="20" t="s">
        <v>81</v>
      </c>
    </row>
    <row r="173" s="13" customFormat="1">
      <c r="A173" s="13"/>
      <c r="B173" s="192"/>
      <c r="C173" s="13"/>
      <c r="D173" s="179" t="s">
        <v>267</v>
      </c>
      <c r="E173" s="193" t="s">
        <v>3</v>
      </c>
      <c r="F173" s="194" t="s">
        <v>79</v>
      </c>
      <c r="G173" s="13"/>
      <c r="H173" s="195">
        <v>1</v>
      </c>
      <c r="I173" s="196"/>
      <c r="J173" s="13"/>
      <c r="K173" s="13"/>
      <c r="L173" s="192"/>
      <c r="M173" s="197"/>
      <c r="N173" s="198"/>
      <c r="O173" s="198"/>
      <c r="P173" s="198"/>
      <c r="Q173" s="198"/>
      <c r="R173" s="198"/>
      <c r="S173" s="198"/>
      <c r="T173" s="19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267</v>
      </c>
      <c r="AU173" s="193" t="s">
        <v>81</v>
      </c>
      <c r="AV173" s="13" t="s">
        <v>81</v>
      </c>
      <c r="AW173" s="13" t="s">
        <v>33</v>
      </c>
      <c r="AX173" s="13" t="s">
        <v>79</v>
      </c>
      <c r="AY173" s="193" t="s">
        <v>150</v>
      </c>
    </row>
    <row r="174" s="2" customFormat="1" ht="24.15" customHeight="1">
      <c r="A174" s="39"/>
      <c r="B174" s="165"/>
      <c r="C174" s="207" t="s">
        <v>392</v>
      </c>
      <c r="D174" s="207" t="s">
        <v>372</v>
      </c>
      <c r="E174" s="208" t="s">
        <v>1009</v>
      </c>
      <c r="F174" s="209" t="s">
        <v>1010</v>
      </c>
      <c r="G174" s="210" t="s">
        <v>217</v>
      </c>
      <c r="H174" s="211">
        <v>2</v>
      </c>
      <c r="I174" s="212"/>
      <c r="J174" s="213">
        <f>ROUND(I174*H174,2)</f>
        <v>0</v>
      </c>
      <c r="K174" s="209" t="s">
        <v>262</v>
      </c>
      <c r="L174" s="214"/>
      <c r="M174" s="215" t="s">
        <v>3</v>
      </c>
      <c r="N174" s="216" t="s">
        <v>42</v>
      </c>
      <c r="O174" s="73"/>
      <c r="P174" s="175">
        <f>O174*H174</f>
        <v>0</v>
      </c>
      <c r="Q174" s="175">
        <v>0.44900000000000001</v>
      </c>
      <c r="R174" s="175">
        <f>Q174*H174</f>
        <v>0.89800000000000002</v>
      </c>
      <c r="S174" s="175">
        <v>0</v>
      </c>
      <c r="T174" s="17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77" t="s">
        <v>192</v>
      </c>
      <c r="AT174" s="177" t="s">
        <v>372</v>
      </c>
      <c r="AU174" s="177" t="s">
        <v>81</v>
      </c>
      <c r="AY174" s="20" t="s">
        <v>150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20" t="s">
        <v>79</v>
      </c>
      <c r="BK174" s="178">
        <f>ROUND(I174*H174,2)</f>
        <v>0</v>
      </c>
      <c r="BL174" s="20" t="s">
        <v>169</v>
      </c>
      <c r="BM174" s="177" t="s">
        <v>1011</v>
      </c>
    </row>
    <row r="175" s="2" customFormat="1">
      <c r="A175" s="39"/>
      <c r="B175" s="40"/>
      <c r="C175" s="39"/>
      <c r="D175" s="179" t="s">
        <v>159</v>
      </c>
      <c r="E175" s="39"/>
      <c r="F175" s="180" t="s">
        <v>1010</v>
      </c>
      <c r="G175" s="39"/>
      <c r="H175" s="39"/>
      <c r="I175" s="181"/>
      <c r="J175" s="39"/>
      <c r="K175" s="39"/>
      <c r="L175" s="40"/>
      <c r="M175" s="182"/>
      <c r="N175" s="183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20" t="s">
        <v>159</v>
      </c>
      <c r="AU175" s="20" t="s">
        <v>81</v>
      </c>
    </row>
    <row r="176" s="13" customFormat="1">
      <c r="A176" s="13"/>
      <c r="B176" s="192"/>
      <c r="C176" s="13"/>
      <c r="D176" s="179" t="s">
        <v>267</v>
      </c>
      <c r="E176" s="193" t="s">
        <v>3</v>
      </c>
      <c r="F176" s="194" t="s">
        <v>81</v>
      </c>
      <c r="G176" s="13"/>
      <c r="H176" s="195">
        <v>2</v>
      </c>
      <c r="I176" s="196"/>
      <c r="J176" s="13"/>
      <c r="K176" s="13"/>
      <c r="L176" s="192"/>
      <c r="M176" s="197"/>
      <c r="N176" s="198"/>
      <c r="O176" s="198"/>
      <c r="P176" s="198"/>
      <c r="Q176" s="198"/>
      <c r="R176" s="198"/>
      <c r="S176" s="198"/>
      <c r="T176" s="19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3" t="s">
        <v>267</v>
      </c>
      <c r="AU176" s="193" t="s">
        <v>81</v>
      </c>
      <c r="AV176" s="13" t="s">
        <v>81</v>
      </c>
      <c r="AW176" s="13" t="s">
        <v>33</v>
      </c>
      <c r="AX176" s="13" t="s">
        <v>79</v>
      </c>
      <c r="AY176" s="193" t="s">
        <v>150</v>
      </c>
    </row>
    <row r="177" s="2" customFormat="1" ht="37.8" customHeight="1">
      <c r="A177" s="39"/>
      <c r="B177" s="165"/>
      <c r="C177" s="166" t="s">
        <v>399</v>
      </c>
      <c r="D177" s="166" t="s">
        <v>153</v>
      </c>
      <c r="E177" s="167" t="s">
        <v>1012</v>
      </c>
      <c r="F177" s="168" t="s">
        <v>1013</v>
      </c>
      <c r="G177" s="169" t="s">
        <v>217</v>
      </c>
      <c r="H177" s="170">
        <v>2</v>
      </c>
      <c r="I177" s="171"/>
      <c r="J177" s="172">
        <f>ROUND(I177*H177,2)</f>
        <v>0</v>
      </c>
      <c r="K177" s="168" t="s">
        <v>262</v>
      </c>
      <c r="L177" s="40"/>
      <c r="M177" s="173" t="s">
        <v>3</v>
      </c>
      <c r="N177" s="174" t="s">
        <v>42</v>
      </c>
      <c r="O177" s="73"/>
      <c r="P177" s="175">
        <f>O177*H177</f>
        <v>0</v>
      </c>
      <c r="Q177" s="175">
        <v>0.089999999999999997</v>
      </c>
      <c r="R177" s="175">
        <f>Q177*H177</f>
        <v>0.17999999999999999</v>
      </c>
      <c r="S177" s="175">
        <v>0</v>
      </c>
      <c r="T177" s="17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7" t="s">
        <v>169</v>
      </c>
      <c r="AT177" s="177" t="s">
        <v>153</v>
      </c>
      <c r="AU177" s="177" t="s">
        <v>81</v>
      </c>
      <c r="AY177" s="20" t="s">
        <v>150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20" t="s">
        <v>79</v>
      </c>
      <c r="BK177" s="178">
        <f>ROUND(I177*H177,2)</f>
        <v>0</v>
      </c>
      <c r="BL177" s="20" t="s">
        <v>169</v>
      </c>
      <c r="BM177" s="177" t="s">
        <v>1014</v>
      </c>
    </row>
    <row r="178" s="2" customFormat="1">
      <c r="A178" s="39"/>
      <c r="B178" s="40"/>
      <c r="C178" s="39"/>
      <c r="D178" s="179" t="s">
        <v>159</v>
      </c>
      <c r="E178" s="39"/>
      <c r="F178" s="180" t="s">
        <v>1013</v>
      </c>
      <c r="G178" s="39"/>
      <c r="H178" s="39"/>
      <c r="I178" s="181"/>
      <c r="J178" s="39"/>
      <c r="K178" s="39"/>
      <c r="L178" s="40"/>
      <c r="M178" s="182"/>
      <c r="N178" s="18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159</v>
      </c>
      <c r="AU178" s="20" t="s">
        <v>81</v>
      </c>
    </row>
    <row r="179" s="2" customFormat="1">
      <c r="A179" s="39"/>
      <c r="B179" s="40"/>
      <c r="C179" s="39"/>
      <c r="D179" s="190" t="s">
        <v>265</v>
      </c>
      <c r="E179" s="39"/>
      <c r="F179" s="191" t="s">
        <v>1015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265</v>
      </c>
      <c r="AU179" s="20" t="s">
        <v>81</v>
      </c>
    </row>
    <row r="180" s="13" customFormat="1">
      <c r="A180" s="13"/>
      <c r="B180" s="192"/>
      <c r="C180" s="13"/>
      <c r="D180" s="179" t="s">
        <v>267</v>
      </c>
      <c r="E180" s="193" t="s">
        <v>3</v>
      </c>
      <c r="F180" s="194" t="s">
        <v>81</v>
      </c>
      <c r="G180" s="13"/>
      <c r="H180" s="195">
        <v>2</v>
      </c>
      <c r="I180" s="196"/>
      <c r="J180" s="13"/>
      <c r="K180" s="13"/>
      <c r="L180" s="192"/>
      <c r="M180" s="197"/>
      <c r="N180" s="198"/>
      <c r="O180" s="198"/>
      <c r="P180" s="198"/>
      <c r="Q180" s="198"/>
      <c r="R180" s="198"/>
      <c r="S180" s="198"/>
      <c r="T180" s="19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3" t="s">
        <v>267</v>
      </c>
      <c r="AU180" s="193" t="s">
        <v>81</v>
      </c>
      <c r="AV180" s="13" t="s">
        <v>81</v>
      </c>
      <c r="AW180" s="13" t="s">
        <v>33</v>
      </c>
      <c r="AX180" s="13" t="s">
        <v>79</v>
      </c>
      <c r="AY180" s="193" t="s">
        <v>150</v>
      </c>
    </row>
    <row r="181" s="2" customFormat="1" ht="24.15" customHeight="1">
      <c r="A181" s="39"/>
      <c r="B181" s="165"/>
      <c r="C181" s="207" t="s">
        <v>405</v>
      </c>
      <c r="D181" s="207" t="s">
        <v>372</v>
      </c>
      <c r="E181" s="208" t="s">
        <v>1016</v>
      </c>
      <c r="F181" s="209" t="s">
        <v>1017</v>
      </c>
      <c r="G181" s="210" t="s">
        <v>217</v>
      </c>
      <c r="H181" s="211">
        <v>2</v>
      </c>
      <c r="I181" s="212"/>
      <c r="J181" s="213">
        <f>ROUND(I181*H181,2)</f>
        <v>0</v>
      </c>
      <c r="K181" s="209" t="s">
        <v>262</v>
      </c>
      <c r="L181" s="214"/>
      <c r="M181" s="215" t="s">
        <v>3</v>
      </c>
      <c r="N181" s="216" t="s">
        <v>42</v>
      </c>
      <c r="O181" s="73"/>
      <c r="P181" s="175">
        <f>O181*H181</f>
        <v>0</v>
      </c>
      <c r="Q181" s="175">
        <v>0.12</v>
      </c>
      <c r="R181" s="175">
        <f>Q181*H181</f>
        <v>0.23999999999999999</v>
      </c>
      <c r="S181" s="175">
        <v>0</v>
      </c>
      <c r="T181" s="17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77" t="s">
        <v>192</v>
      </c>
      <c r="AT181" s="177" t="s">
        <v>372</v>
      </c>
      <c r="AU181" s="177" t="s">
        <v>81</v>
      </c>
      <c r="AY181" s="20" t="s">
        <v>150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20" t="s">
        <v>79</v>
      </c>
      <c r="BK181" s="178">
        <f>ROUND(I181*H181,2)</f>
        <v>0</v>
      </c>
      <c r="BL181" s="20" t="s">
        <v>169</v>
      </c>
      <c r="BM181" s="177" t="s">
        <v>1018</v>
      </c>
    </row>
    <row r="182" s="2" customFormat="1">
      <c r="A182" s="39"/>
      <c r="B182" s="40"/>
      <c r="C182" s="39"/>
      <c r="D182" s="179" t="s">
        <v>159</v>
      </c>
      <c r="E182" s="39"/>
      <c r="F182" s="180" t="s">
        <v>1017</v>
      </c>
      <c r="G182" s="39"/>
      <c r="H182" s="39"/>
      <c r="I182" s="181"/>
      <c r="J182" s="39"/>
      <c r="K182" s="39"/>
      <c r="L182" s="40"/>
      <c r="M182" s="182"/>
      <c r="N182" s="183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159</v>
      </c>
      <c r="AU182" s="20" t="s">
        <v>81</v>
      </c>
    </row>
    <row r="183" s="13" customFormat="1">
      <c r="A183" s="13"/>
      <c r="B183" s="192"/>
      <c r="C183" s="13"/>
      <c r="D183" s="179" t="s">
        <v>267</v>
      </c>
      <c r="E183" s="193" t="s">
        <v>3</v>
      </c>
      <c r="F183" s="194" t="s">
        <v>81</v>
      </c>
      <c r="G183" s="13"/>
      <c r="H183" s="195">
        <v>2</v>
      </c>
      <c r="I183" s="196"/>
      <c r="J183" s="13"/>
      <c r="K183" s="13"/>
      <c r="L183" s="192"/>
      <c r="M183" s="197"/>
      <c r="N183" s="198"/>
      <c r="O183" s="198"/>
      <c r="P183" s="198"/>
      <c r="Q183" s="198"/>
      <c r="R183" s="198"/>
      <c r="S183" s="198"/>
      <c r="T183" s="19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3" t="s">
        <v>267</v>
      </c>
      <c r="AU183" s="193" t="s">
        <v>81</v>
      </c>
      <c r="AV183" s="13" t="s">
        <v>81</v>
      </c>
      <c r="AW183" s="13" t="s">
        <v>33</v>
      </c>
      <c r="AX183" s="13" t="s">
        <v>79</v>
      </c>
      <c r="AY183" s="193" t="s">
        <v>150</v>
      </c>
    </row>
    <row r="184" s="2" customFormat="1" ht="24.15" customHeight="1">
      <c r="A184" s="39"/>
      <c r="B184" s="165"/>
      <c r="C184" s="166" t="s">
        <v>415</v>
      </c>
      <c r="D184" s="166" t="s">
        <v>153</v>
      </c>
      <c r="E184" s="167" t="s">
        <v>1019</v>
      </c>
      <c r="F184" s="168" t="s">
        <v>1020</v>
      </c>
      <c r="G184" s="169" t="s">
        <v>324</v>
      </c>
      <c r="H184" s="170">
        <v>3.8359999999999999</v>
      </c>
      <c r="I184" s="171"/>
      <c r="J184" s="172">
        <f>ROUND(I184*H184,2)</f>
        <v>0</v>
      </c>
      <c r="K184" s="168" t="s">
        <v>262</v>
      </c>
      <c r="L184" s="40"/>
      <c r="M184" s="173" t="s">
        <v>3</v>
      </c>
      <c r="N184" s="174" t="s">
        <v>42</v>
      </c>
      <c r="O184" s="73"/>
      <c r="P184" s="175">
        <f>O184*H184</f>
        <v>0</v>
      </c>
      <c r="Q184" s="175">
        <v>0</v>
      </c>
      <c r="R184" s="175">
        <f>Q184*H184</f>
        <v>0</v>
      </c>
      <c r="S184" s="175">
        <v>0</v>
      </c>
      <c r="T184" s="17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7" t="s">
        <v>169</v>
      </c>
      <c r="AT184" s="177" t="s">
        <v>153</v>
      </c>
      <c r="AU184" s="177" t="s">
        <v>81</v>
      </c>
      <c r="AY184" s="20" t="s">
        <v>150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20" t="s">
        <v>79</v>
      </c>
      <c r="BK184" s="178">
        <f>ROUND(I184*H184,2)</f>
        <v>0</v>
      </c>
      <c r="BL184" s="20" t="s">
        <v>169</v>
      </c>
      <c r="BM184" s="177" t="s">
        <v>1021</v>
      </c>
    </row>
    <row r="185" s="2" customFormat="1">
      <c r="A185" s="39"/>
      <c r="B185" s="40"/>
      <c r="C185" s="39"/>
      <c r="D185" s="179" t="s">
        <v>159</v>
      </c>
      <c r="E185" s="39"/>
      <c r="F185" s="180" t="s">
        <v>1022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159</v>
      </c>
      <c r="AU185" s="20" t="s">
        <v>81</v>
      </c>
    </row>
    <row r="186" s="2" customFormat="1">
      <c r="A186" s="39"/>
      <c r="B186" s="40"/>
      <c r="C186" s="39"/>
      <c r="D186" s="190" t="s">
        <v>265</v>
      </c>
      <c r="E186" s="39"/>
      <c r="F186" s="191" t="s">
        <v>1023</v>
      </c>
      <c r="G186" s="39"/>
      <c r="H186" s="39"/>
      <c r="I186" s="181"/>
      <c r="J186" s="39"/>
      <c r="K186" s="39"/>
      <c r="L186" s="40"/>
      <c r="M186" s="182"/>
      <c r="N186" s="18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265</v>
      </c>
      <c r="AU186" s="20" t="s">
        <v>81</v>
      </c>
    </row>
    <row r="187" s="13" customFormat="1">
      <c r="A187" s="13"/>
      <c r="B187" s="192"/>
      <c r="C187" s="13"/>
      <c r="D187" s="179" t="s">
        <v>267</v>
      </c>
      <c r="E187" s="193" t="s">
        <v>3</v>
      </c>
      <c r="F187" s="194" t="s">
        <v>1024</v>
      </c>
      <c r="G187" s="13"/>
      <c r="H187" s="195">
        <v>3.8359999999999999</v>
      </c>
      <c r="I187" s="196"/>
      <c r="J187" s="13"/>
      <c r="K187" s="13"/>
      <c r="L187" s="192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3" t="s">
        <v>267</v>
      </c>
      <c r="AU187" s="193" t="s">
        <v>81</v>
      </c>
      <c r="AV187" s="13" t="s">
        <v>81</v>
      </c>
      <c r="AW187" s="13" t="s">
        <v>33</v>
      </c>
      <c r="AX187" s="13" t="s">
        <v>79</v>
      </c>
      <c r="AY187" s="193" t="s">
        <v>150</v>
      </c>
    </row>
    <row r="188" s="14" customFormat="1">
      <c r="A188" s="14"/>
      <c r="B188" s="200"/>
      <c r="C188" s="14"/>
      <c r="D188" s="179" t="s">
        <v>267</v>
      </c>
      <c r="E188" s="201" t="s">
        <v>3</v>
      </c>
      <c r="F188" s="202" t="s">
        <v>944</v>
      </c>
      <c r="G188" s="14"/>
      <c r="H188" s="201" t="s">
        <v>3</v>
      </c>
      <c r="I188" s="203"/>
      <c r="J188" s="14"/>
      <c r="K188" s="14"/>
      <c r="L188" s="200"/>
      <c r="M188" s="204"/>
      <c r="N188" s="205"/>
      <c r="O188" s="205"/>
      <c r="P188" s="205"/>
      <c r="Q188" s="205"/>
      <c r="R188" s="205"/>
      <c r="S188" s="205"/>
      <c r="T188" s="20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1" t="s">
        <v>267</v>
      </c>
      <c r="AU188" s="201" t="s">
        <v>81</v>
      </c>
      <c r="AV188" s="14" t="s">
        <v>79</v>
      </c>
      <c r="AW188" s="14" t="s">
        <v>33</v>
      </c>
      <c r="AX188" s="14" t="s">
        <v>71</v>
      </c>
      <c r="AY188" s="201" t="s">
        <v>150</v>
      </c>
    </row>
    <row r="189" s="2" customFormat="1" ht="24.15" customHeight="1">
      <c r="A189" s="39"/>
      <c r="B189" s="165"/>
      <c r="C189" s="166" t="s">
        <v>424</v>
      </c>
      <c r="D189" s="166" t="s">
        <v>153</v>
      </c>
      <c r="E189" s="167" t="s">
        <v>1025</v>
      </c>
      <c r="F189" s="168" t="s">
        <v>1026</v>
      </c>
      <c r="G189" s="169" t="s">
        <v>317</v>
      </c>
      <c r="H189" s="170">
        <v>18.649999999999999</v>
      </c>
      <c r="I189" s="171"/>
      <c r="J189" s="172">
        <f>ROUND(I189*H189,2)</f>
        <v>0</v>
      </c>
      <c r="K189" s="168" t="s">
        <v>262</v>
      </c>
      <c r="L189" s="40"/>
      <c r="M189" s="173" t="s">
        <v>3</v>
      </c>
      <c r="N189" s="174" t="s">
        <v>42</v>
      </c>
      <c r="O189" s="73"/>
      <c r="P189" s="175">
        <f>O189*H189</f>
        <v>0</v>
      </c>
      <c r="Q189" s="175">
        <v>9.4500000000000007E-05</v>
      </c>
      <c r="R189" s="175">
        <f>Q189*H189</f>
        <v>0.001762425</v>
      </c>
      <c r="S189" s="175">
        <v>0</v>
      </c>
      <c r="T189" s="17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77" t="s">
        <v>169</v>
      </c>
      <c r="AT189" s="177" t="s">
        <v>153</v>
      </c>
      <c r="AU189" s="177" t="s">
        <v>81</v>
      </c>
      <c r="AY189" s="20" t="s">
        <v>150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20" t="s">
        <v>79</v>
      </c>
      <c r="BK189" s="178">
        <f>ROUND(I189*H189,2)</f>
        <v>0</v>
      </c>
      <c r="BL189" s="20" t="s">
        <v>169</v>
      </c>
      <c r="BM189" s="177" t="s">
        <v>1027</v>
      </c>
    </row>
    <row r="190" s="2" customFormat="1">
      <c r="A190" s="39"/>
      <c r="B190" s="40"/>
      <c r="C190" s="39"/>
      <c r="D190" s="179" t="s">
        <v>159</v>
      </c>
      <c r="E190" s="39"/>
      <c r="F190" s="180" t="s">
        <v>1028</v>
      </c>
      <c r="G190" s="39"/>
      <c r="H190" s="39"/>
      <c r="I190" s="181"/>
      <c r="J190" s="39"/>
      <c r="K190" s="39"/>
      <c r="L190" s="40"/>
      <c r="M190" s="182"/>
      <c r="N190" s="183"/>
      <c r="O190" s="73"/>
      <c r="P190" s="73"/>
      <c r="Q190" s="73"/>
      <c r="R190" s="73"/>
      <c r="S190" s="73"/>
      <c r="T190" s="7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20" t="s">
        <v>159</v>
      </c>
      <c r="AU190" s="20" t="s">
        <v>81</v>
      </c>
    </row>
    <row r="191" s="2" customFormat="1">
      <c r="A191" s="39"/>
      <c r="B191" s="40"/>
      <c r="C191" s="39"/>
      <c r="D191" s="190" t="s">
        <v>265</v>
      </c>
      <c r="E191" s="39"/>
      <c r="F191" s="191" t="s">
        <v>1029</v>
      </c>
      <c r="G191" s="39"/>
      <c r="H191" s="39"/>
      <c r="I191" s="181"/>
      <c r="J191" s="39"/>
      <c r="K191" s="39"/>
      <c r="L191" s="40"/>
      <c r="M191" s="182"/>
      <c r="N191" s="183"/>
      <c r="O191" s="73"/>
      <c r="P191" s="73"/>
      <c r="Q191" s="73"/>
      <c r="R191" s="73"/>
      <c r="S191" s="73"/>
      <c r="T191" s="74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20" t="s">
        <v>265</v>
      </c>
      <c r="AU191" s="20" t="s">
        <v>81</v>
      </c>
    </row>
    <row r="192" s="13" customFormat="1">
      <c r="A192" s="13"/>
      <c r="B192" s="192"/>
      <c r="C192" s="13"/>
      <c r="D192" s="179" t="s">
        <v>267</v>
      </c>
      <c r="E192" s="193" t="s">
        <v>3</v>
      </c>
      <c r="F192" s="194" t="s">
        <v>908</v>
      </c>
      <c r="G192" s="13"/>
      <c r="H192" s="195">
        <v>18.649999999999999</v>
      </c>
      <c r="I192" s="196"/>
      <c r="J192" s="13"/>
      <c r="K192" s="13"/>
      <c r="L192" s="192"/>
      <c r="M192" s="197"/>
      <c r="N192" s="198"/>
      <c r="O192" s="198"/>
      <c r="P192" s="198"/>
      <c r="Q192" s="198"/>
      <c r="R192" s="198"/>
      <c r="S192" s="198"/>
      <c r="T192" s="19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3" t="s">
        <v>267</v>
      </c>
      <c r="AU192" s="193" t="s">
        <v>81</v>
      </c>
      <c r="AV192" s="13" t="s">
        <v>81</v>
      </c>
      <c r="AW192" s="13" t="s">
        <v>33</v>
      </c>
      <c r="AX192" s="13" t="s">
        <v>79</v>
      </c>
      <c r="AY192" s="193" t="s">
        <v>150</v>
      </c>
    </row>
    <row r="193" s="2" customFormat="1" ht="16.5" customHeight="1">
      <c r="A193" s="39"/>
      <c r="B193" s="165"/>
      <c r="C193" s="166" t="s">
        <v>433</v>
      </c>
      <c r="D193" s="166" t="s">
        <v>153</v>
      </c>
      <c r="E193" s="167" t="s">
        <v>1030</v>
      </c>
      <c r="F193" s="168" t="s">
        <v>1031</v>
      </c>
      <c r="G193" s="169" t="s">
        <v>1032</v>
      </c>
      <c r="H193" s="170">
        <v>1</v>
      </c>
      <c r="I193" s="171"/>
      <c r="J193" s="172">
        <f>ROUND(I193*H193,2)</f>
        <v>0</v>
      </c>
      <c r="K193" s="168" t="s">
        <v>3</v>
      </c>
      <c r="L193" s="40"/>
      <c r="M193" s="173" t="s">
        <v>3</v>
      </c>
      <c r="N193" s="174" t="s">
        <v>42</v>
      </c>
      <c r="O193" s="73"/>
      <c r="P193" s="175">
        <f>O193*H193</f>
        <v>0</v>
      </c>
      <c r="Q193" s="175">
        <v>0.013100000000000001</v>
      </c>
      <c r="R193" s="175">
        <f>Q193*H193</f>
        <v>0.013100000000000001</v>
      </c>
      <c r="S193" s="175">
        <v>0.0252</v>
      </c>
      <c r="T193" s="176">
        <f>S193*H193</f>
        <v>0.0252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77" t="s">
        <v>169</v>
      </c>
      <c r="AT193" s="177" t="s">
        <v>153</v>
      </c>
      <c r="AU193" s="177" t="s">
        <v>81</v>
      </c>
      <c r="AY193" s="20" t="s">
        <v>150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20" t="s">
        <v>79</v>
      </c>
      <c r="BK193" s="178">
        <f>ROUND(I193*H193,2)</f>
        <v>0</v>
      </c>
      <c r="BL193" s="20" t="s">
        <v>169</v>
      </c>
      <c r="BM193" s="177" t="s">
        <v>1033</v>
      </c>
    </row>
    <row r="194" s="2" customFormat="1">
      <c r="A194" s="39"/>
      <c r="B194" s="40"/>
      <c r="C194" s="39"/>
      <c r="D194" s="179" t="s">
        <v>159</v>
      </c>
      <c r="E194" s="39"/>
      <c r="F194" s="180" t="s">
        <v>1034</v>
      </c>
      <c r="G194" s="39"/>
      <c r="H194" s="39"/>
      <c r="I194" s="181"/>
      <c r="J194" s="39"/>
      <c r="K194" s="39"/>
      <c r="L194" s="40"/>
      <c r="M194" s="182"/>
      <c r="N194" s="183"/>
      <c r="O194" s="73"/>
      <c r="P194" s="73"/>
      <c r="Q194" s="73"/>
      <c r="R194" s="73"/>
      <c r="S194" s="73"/>
      <c r="T194" s="7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20" t="s">
        <v>159</v>
      </c>
      <c r="AU194" s="20" t="s">
        <v>81</v>
      </c>
    </row>
    <row r="195" s="12" customFormat="1" ht="22.8" customHeight="1">
      <c r="A195" s="12"/>
      <c r="B195" s="152"/>
      <c r="C195" s="12"/>
      <c r="D195" s="153" t="s">
        <v>70</v>
      </c>
      <c r="E195" s="163" t="s">
        <v>542</v>
      </c>
      <c r="F195" s="163" t="s">
        <v>543</v>
      </c>
      <c r="G195" s="12"/>
      <c r="H195" s="12"/>
      <c r="I195" s="155"/>
      <c r="J195" s="164">
        <f>BK195</f>
        <v>0</v>
      </c>
      <c r="K195" s="12"/>
      <c r="L195" s="152"/>
      <c r="M195" s="157"/>
      <c r="N195" s="158"/>
      <c r="O195" s="158"/>
      <c r="P195" s="159">
        <f>SUM(P196:P203)</f>
        <v>0</v>
      </c>
      <c r="Q195" s="158"/>
      <c r="R195" s="159">
        <f>SUM(R196:R203)</f>
        <v>0</v>
      </c>
      <c r="S195" s="158"/>
      <c r="T195" s="160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3" t="s">
        <v>79</v>
      </c>
      <c r="AT195" s="161" t="s">
        <v>70</v>
      </c>
      <c r="AU195" s="161" t="s">
        <v>79</v>
      </c>
      <c r="AY195" s="153" t="s">
        <v>150</v>
      </c>
      <c r="BK195" s="162">
        <f>SUM(BK196:BK203)</f>
        <v>0</v>
      </c>
    </row>
    <row r="196" s="2" customFormat="1" ht="37.8" customHeight="1">
      <c r="A196" s="39"/>
      <c r="B196" s="165"/>
      <c r="C196" s="166" t="s">
        <v>450</v>
      </c>
      <c r="D196" s="166" t="s">
        <v>153</v>
      </c>
      <c r="E196" s="167" t="s">
        <v>1035</v>
      </c>
      <c r="F196" s="168" t="s">
        <v>1036</v>
      </c>
      <c r="G196" s="169" t="s">
        <v>538</v>
      </c>
      <c r="H196" s="170">
        <v>22.120000000000001</v>
      </c>
      <c r="I196" s="171"/>
      <c r="J196" s="172">
        <f>ROUND(I196*H196,2)</f>
        <v>0</v>
      </c>
      <c r="K196" s="168" t="s">
        <v>3</v>
      </c>
      <c r="L196" s="40"/>
      <c r="M196" s="173" t="s">
        <v>3</v>
      </c>
      <c r="N196" s="174" t="s">
        <v>42</v>
      </c>
      <c r="O196" s="73"/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77" t="s">
        <v>169</v>
      </c>
      <c r="AT196" s="177" t="s">
        <v>153</v>
      </c>
      <c r="AU196" s="177" t="s">
        <v>81</v>
      </c>
      <c r="AY196" s="20" t="s">
        <v>150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20" t="s">
        <v>79</v>
      </c>
      <c r="BK196" s="178">
        <f>ROUND(I196*H196,2)</f>
        <v>0</v>
      </c>
      <c r="BL196" s="20" t="s">
        <v>169</v>
      </c>
      <c r="BM196" s="177" t="s">
        <v>1037</v>
      </c>
    </row>
    <row r="197" s="2" customFormat="1">
      <c r="A197" s="39"/>
      <c r="B197" s="40"/>
      <c r="C197" s="39"/>
      <c r="D197" s="179" t="s">
        <v>159</v>
      </c>
      <c r="E197" s="39"/>
      <c r="F197" s="180" t="s">
        <v>1038</v>
      </c>
      <c r="G197" s="39"/>
      <c r="H197" s="39"/>
      <c r="I197" s="181"/>
      <c r="J197" s="39"/>
      <c r="K197" s="39"/>
      <c r="L197" s="40"/>
      <c r="M197" s="182"/>
      <c r="N197" s="183"/>
      <c r="O197" s="73"/>
      <c r="P197" s="73"/>
      <c r="Q197" s="73"/>
      <c r="R197" s="73"/>
      <c r="S197" s="73"/>
      <c r="T197" s="74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20" t="s">
        <v>159</v>
      </c>
      <c r="AU197" s="20" t="s">
        <v>81</v>
      </c>
    </row>
    <row r="198" s="2" customFormat="1">
      <c r="A198" s="39"/>
      <c r="B198" s="40"/>
      <c r="C198" s="39"/>
      <c r="D198" s="179" t="s">
        <v>188</v>
      </c>
      <c r="E198" s="39"/>
      <c r="F198" s="184" t="s">
        <v>549</v>
      </c>
      <c r="G198" s="39"/>
      <c r="H198" s="39"/>
      <c r="I198" s="181"/>
      <c r="J198" s="39"/>
      <c r="K198" s="39"/>
      <c r="L198" s="40"/>
      <c r="M198" s="182"/>
      <c r="N198" s="183"/>
      <c r="O198" s="73"/>
      <c r="P198" s="73"/>
      <c r="Q198" s="73"/>
      <c r="R198" s="73"/>
      <c r="S198" s="73"/>
      <c r="T198" s="74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20" t="s">
        <v>188</v>
      </c>
      <c r="AU198" s="20" t="s">
        <v>81</v>
      </c>
    </row>
    <row r="199" s="13" customFormat="1">
      <c r="A199" s="13"/>
      <c r="B199" s="192"/>
      <c r="C199" s="13"/>
      <c r="D199" s="179" t="s">
        <v>267</v>
      </c>
      <c r="E199" s="193" t="s">
        <v>3</v>
      </c>
      <c r="F199" s="194" t="s">
        <v>1039</v>
      </c>
      <c r="G199" s="13"/>
      <c r="H199" s="195">
        <v>22.120000000000001</v>
      </c>
      <c r="I199" s="196"/>
      <c r="J199" s="13"/>
      <c r="K199" s="13"/>
      <c r="L199" s="192"/>
      <c r="M199" s="197"/>
      <c r="N199" s="198"/>
      <c r="O199" s="198"/>
      <c r="P199" s="198"/>
      <c r="Q199" s="198"/>
      <c r="R199" s="198"/>
      <c r="S199" s="198"/>
      <c r="T199" s="19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3" t="s">
        <v>267</v>
      </c>
      <c r="AU199" s="193" t="s">
        <v>81</v>
      </c>
      <c r="AV199" s="13" t="s">
        <v>81</v>
      </c>
      <c r="AW199" s="13" t="s">
        <v>33</v>
      </c>
      <c r="AX199" s="13" t="s">
        <v>79</v>
      </c>
      <c r="AY199" s="193" t="s">
        <v>150</v>
      </c>
    </row>
    <row r="200" s="2" customFormat="1" ht="33" customHeight="1">
      <c r="A200" s="39"/>
      <c r="B200" s="165"/>
      <c r="C200" s="166" t="s">
        <v>442</v>
      </c>
      <c r="D200" s="166" t="s">
        <v>153</v>
      </c>
      <c r="E200" s="167" t="s">
        <v>556</v>
      </c>
      <c r="F200" s="168" t="s">
        <v>557</v>
      </c>
      <c r="G200" s="169" t="s">
        <v>538</v>
      </c>
      <c r="H200" s="170">
        <v>8.6539999999999999</v>
      </c>
      <c r="I200" s="171"/>
      <c r="J200" s="172">
        <f>ROUND(I200*H200,2)</f>
        <v>0</v>
      </c>
      <c r="K200" s="168" t="s">
        <v>3</v>
      </c>
      <c r="L200" s="40"/>
      <c r="M200" s="173" t="s">
        <v>3</v>
      </c>
      <c r="N200" s="174" t="s">
        <v>42</v>
      </c>
      <c r="O200" s="73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77" t="s">
        <v>169</v>
      </c>
      <c r="AT200" s="177" t="s">
        <v>153</v>
      </c>
      <c r="AU200" s="177" t="s">
        <v>81</v>
      </c>
      <c r="AY200" s="20" t="s">
        <v>150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20" t="s">
        <v>79</v>
      </c>
      <c r="BK200" s="178">
        <f>ROUND(I200*H200,2)</f>
        <v>0</v>
      </c>
      <c r="BL200" s="20" t="s">
        <v>169</v>
      </c>
      <c r="BM200" s="177" t="s">
        <v>1040</v>
      </c>
    </row>
    <row r="201" s="2" customFormat="1">
      <c r="A201" s="39"/>
      <c r="B201" s="40"/>
      <c r="C201" s="39"/>
      <c r="D201" s="179" t="s">
        <v>159</v>
      </c>
      <c r="E201" s="39"/>
      <c r="F201" s="180" t="s">
        <v>559</v>
      </c>
      <c r="G201" s="39"/>
      <c r="H201" s="39"/>
      <c r="I201" s="181"/>
      <c r="J201" s="39"/>
      <c r="K201" s="39"/>
      <c r="L201" s="40"/>
      <c r="M201" s="182"/>
      <c r="N201" s="183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159</v>
      </c>
      <c r="AU201" s="20" t="s">
        <v>81</v>
      </c>
    </row>
    <row r="202" s="2" customFormat="1">
      <c r="A202" s="39"/>
      <c r="B202" s="40"/>
      <c r="C202" s="39"/>
      <c r="D202" s="179" t="s">
        <v>188</v>
      </c>
      <c r="E202" s="39"/>
      <c r="F202" s="184" t="s">
        <v>549</v>
      </c>
      <c r="G202" s="39"/>
      <c r="H202" s="39"/>
      <c r="I202" s="181"/>
      <c r="J202" s="39"/>
      <c r="K202" s="39"/>
      <c r="L202" s="40"/>
      <c r="M202" s="182"/>
      <c r="N202" s="183"/>
      <c r="O202" s="73"/>
      <c r="P202" s="73"/>
      <c r="Q202" s="73"/>
      <c r="R202" s="73"/>
      <c r="S202" s="73"/>
      <c r="T202" s="74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20" t="s">
        <v>188</v>
      </c>
      <c r="AU202" s="20" t="s">
        <v>81</v>
      </c>
    </row>
    <row r="203" s="13" customFormat="1">
      <c r="A203" s="13"/>
      <c r="B203" s="192"/>
      <c r="C203" s="13"/>
      <c r="D203" s="179" t="s">
        <v>267</v>
      </c>
      <c r="E203" s="193" t="s">
        <v>3</v>
      </c>
      <c r="F203" s="194" t="s">
        <v>1041</v>
      </c>
      <c r="G203" s="13"/>
      <c r="H203" s="195">
        <v>8.6539999999999999</v>
      </c>
      <c r="I203" s="196"/>
      <c r="J203" s="13"/>
      <c r="K203" s="13"/>
      <c r="L203" s="192"/>
      <c r="M203" s="217"/>
      <c r="N203" s="218"/>
      <c r="O203" s="218"/>
      <c r="P203" s="218"/>
      <c r="Q203" s="218"/>
      <c r="R203" s="218"/>
      <c r="S203" s="218"/>
      <c r="T203" s="21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3" t="s">
        <v>267</v>
      </c>
      <c r="AU203" s="193" t="s">
        <v>81</v>
      </c>
      <c r="AV203" s="13" t="s">
        <v>81</v>
      </c>
      <c r="AW203" s="13" t="s">
        <v>33</v>
      </c>
      <c r="AX203" s="13" t="s">
        <v>79</v>
      </c>
      <c r="AY203" s="193" t="s">
        <v>150</v>
      </c>
    </row>
    <row r="204" s="2" customFormat="1" ht="6.96" customHeight="1">
      <c r="A204" s="39"/>
      <c r="B204" s="56"/>
      <c r="C204" s="57"/>
      <c r="D204" s="57"/>
      <c r="E204" s="57"/>
      <c r="F204" s="57"/>
      <c r="G204" s="57"/>
      <c r="H204" s="57"/>
      <c r="I204" s="57"/>
      <c r="J204" s="57"/>
      <c r="K204" s="57"/>
      <c r="L204" s="40"/>
      <c r="M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</sheetData>
  <autoFilter ref="C85:K20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113107424"/>
    <hyperlink ref="F95" r:id="rId2" display="https://podminky.urs.cz/item/CS_URS_2024_01/113107443"/>
    <hyperlink ref="F99" r:id="rId3" display="https://podminky.urs.cz/item/CS_URS_2024_01/129001101"/>
    <hyperlink ref="F103" r:id="rId4" display="https://podminky.urs.cz/item/CS_URS_2024_01/132251101"/>
    <hyperlink ref="F107" r:id="rId5" display="https://podminky.urs.cz/item/CS_URS_2024_01/174151101"/>
    <hyperlink ref="F111" r:id="rId6" display="https://podminky.urs.cz/item/CS_URS_2024_01/175111101"/>
    <hyperlink ref="F125" r:id="rId7" display="https://podminky.urs.cz/item/CS_URS_2024_01/359901211"/>
    <hyperlink ref="F130" r:id="rId8" display="https://podminky.urs.cz/item/CS_URS_2024_01/451573111"/>
    <hyperlink ref="F134" r:id="rId9" display="https://podminky.urs.cz/item/CS_URS_2024_01/452368211"/>
    <hyperlink ref="F139" r:id="rId10" display="https://podminky.urs.cz/item/CS_URS_2024_01/566901132"/>
    <hyperlink ref="F144" r:id="rId11" display="https://podminky.urs.cz/item/CS_URS_2024_01/566901161"/>
    <hyperlink ref="F148" r:id="rId12" display="https://podminky.urs.cz/item/CS_URS_2024_01/577134111"/>
    <hyperlink ref="F153" r:id="rId13" display="https://podminky.urs.cz/item/CS_URS_2024_01/871370430"/>
    <hyperlink ref="F160" r:id="rId14" display="https://podminky.urs.cz/item/CS_URS_2024_01/894411121"/>
    <hyperlink ref="F179" r:id="rId15" display="https://podminky.urs.cz/item/CS_URS_2024_01/899104112"/>
    <hyperlink ref="F186" r:id="rId16" display="https://podminky.urs.cz/item/CS_URS_2024_01/899623141"/>
    <hyperlink ref="F191" r:id="rId17" display="https://podminky.urs.cz/item/CS_URS_2024_01/899722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Ibl</dc:creator>
  <cp:lastModifiedBy>Pavel Ibl</cp:lastModifiedBy>
  <dcterms:created xsi:type="dcterms:W3CDTF">2024-04-26T04:08:20Z</dcterms:created>
  <dcterms:modified xsi:type="dcterms:W3CDTF">2024-04-26T04:08:37Z</dcterms:modified>
</cp:coreProperties>
</file>